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Lucia\Desktop\MARRY KLIENTI\pasecny\spisska bela\0 EXPED\"/>
    </mc:Choice>
  </mc:AlternateContent>
  <xr:revisionPtr revIDLastSave="0" documentId="13_ncr:1_{C7A8D1B7-A66C-4693-9098-07688187DCE0}" xr6:coauthVersionLast="47" xr6:coauthVersionMax="47" xr10:uidLastSave="{00000000-0000-0000-0000-000000000000}"/>
  <bookViews>
    <workbookView xWindow="900" yWindow="390" windowWidth="28800" windowHeight="13950" xr2:uid="{00000000-000D-0000-FFFF-FFFF00000000}"/>
  </bookViews>
  <sheets>
    <sheet name="Rekapitulácia stavby" sheetId="1" r:id="rId1"/>
    <sheet name="Poznámky" sheetId="8" r:id="rId2"/>
    <sheet name="SO 01 - Spevnené plochy a..." sheetId="2" r:id="rId3"/>
    <sheet name="SO 02 - Krajinná architek..." sheetId="3" r:id="rId4"/>
    <sheet name="SO 03.01 - Detské ihrisko" sheetId="4" r:id="rId5"/>
    <sheet name="SO 03.02 - Mobiliár" sheetId="5" r:id="rId6"/>
    <sheet name="SO 04 - Verejné osvetlenie" sheetId="6" r:id="rId7"/>
  </sheets>
  <definedNames>
    <definedName name="_xlnm._FilterDatabase" localSheetId="2" hidden="1">'SO 01 - Spevnené plochy a...'!$C$136:$K$283</definedName>
    <definedName name="_xlnm._FilterDatabase" localSheetId="3" hidden="1">'SO 02 - Krajinná architek...'!$C$131:$K$242</definedName>
    <definedName name="_xlnm._FilterDatabase" localSheetId="4" hidden="1">'SO 03.01 - Detské ihrisko'!$C$131:$K$159</definedName>
    <definedName name="_xlnm._FilterDatabase" localSheetId="5" hidden="1">'SO 03.02 - Mobiliár'!$C$127:$K$135</definedName>
    <definedName name="_xlnm._FilterDatabase" localSheetId="6" hidden="1">'SO 04 - Verejné osvetlenie'!$C$128:$K$206</definedName>
    <definedName name="_xlnm.Print_Titles" localSheetId="0">'Rekapitulácia stavby'!$92:$92</definedName>
    <definedName name="_xlnm.Print_Titles" localSheetId="2">'SO 01 - Spevnené plochy a...'!$136:$136</definedName>
    <definedName name="_xlnm.Print_Titles" localSheetId="3">'SO 02 - Krajinná architek...'!$131:$131</definedName>
    <definedName name="_xlnm.Print_Titles" localSheetId="4">'SO 03.01 - Detské ihrisko'!$131:$131</definedName>
    <definedName name="_xlnm.Print_Titles" localSheetId="5">'SO 03.02 - Mobiliár'!$127:$127</definedName>
    <definedName name="_xlnm.Print_Titles" localSheetId="6">'SO 04 - Verejné osvetlenie'!$128:$128</definedName>
    <definedName name="_xlnm.Print_Area" localSheetId="0">'Rekapitulácia stavby'!$D$4:$AO$76,'Rekapitulácia stavby'!$C$82:$AQ$107</definedName>
    <definedName name="_xlnm.Print_Area" localSheetId="2">'SO 01 - Spevnené plochy a...'!$C$4:$J$76,'SO 01 - Spevnené plochy a...'!$C$82:$J$118,'SO 01 - Spevnené plochy a...'!$C$124:$J$283</definedName>
    <definedName name="_xlnm.Print_Area" localSheetId="3">'SO 02 - Krajinná architek...'!$C$4:$J$76,'SO 02 - Krajinná architek...'!$C$82:$J$113,'SO 02 - Krajinná architek...'!$C$119:$J$242</definedName>
    <definedName name="_xlnm.Print_Area" localSheetId="4">'SO 03.01 - Detské ihrisko'!$C$4:$J$76,'SO 03.01 - Detské ihrisko'!$C$82:$J$113,'SO 03.01 - Detské ihrisko'!$C$119:$J$159</definedName>
    <definedName name="_xlnm.Print_Area" localSheetId="5">'SO 03.02 - Mobiliár'!$C$4:$J$76,'SO 03.02 - Mobiliár'!$C$82:$J$109,'SO 03.02 - Mobiliár'!$C$115:$J$135</definedName>
    <definedName name="_xlnm.Print_Area" localSheetId="6">'SO 04 - Verejné osvetlenie'!$C$4:$J$76,'SO 04 - Verejné osvetlenie'!$C$82:$J$110,'SO 04 - Verejné osvetlenie'!$C$116:$J$206</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9" i="6" l="1"/>
  <c r="J38" i="6"/>
  <c r="AY99" i="1"/>
  <c r="J37" i="6"/>
  <c r="AX99" i="1" s="1"/>
  <c r="BI195" i="6"/>
  <c r="BH195" i="6"/>
  <c r="BG195" i="6"/>
  <c r="BE195" i="6"/>
  <c r="T195" i="6"/>
  <c r="T194" i="6"/>
  <c r="R195" i="6"/>
  <c r="R194" i="6" s="1"/>
  <c r="P195" i="6"/>
  <c r="P194" i="6"/>
  <c r="BI193" i="6"/>
  <c r="BH193" i="6"/>
  <c r="BG193" i="6"/>
  <c r="BE193" i="6"/>
  <c r="T193" i="6"/>
  <c r="R193" i="6"/>
  <c r="P193" i="6"/>
  <c r="BI192" i="6"/>
  <c r="BH192" i="6"/>
  <c r="BG192" i="6"/>
  <c r="BE192" i="6"/>
  <c r="T192" i="6"/>
  <c r="R192" i="6"/>
  <c r="P192" i="6"/>
  <c r="BI191" i="6"/>
  <c r="BH191" i="6"/>
  <c r="BG191" i="6"/>
  <c r="BE191" i="6"/>
  <c r="T191" i="6"/>
  <c r="R191" i="6"/>
  <c r="P191" i="6"/>
  <c r="BI190" i="6"/>
  <c r="BH190" i="6"/>
  <c r="BG190" i="6"/>
  <c r="BE190" i="6"/>
  <c r="T190" i="6"/>
  <c r="R190" i="6"/>
  <c r="P190" i="6"/>
  <c r="BI189" i="6"/>
  <c r="BH189" i="6"/>
  <c r="BG189" i="6"/>
  <c r="BE189" i="6"/>
  <c r="T189" i="6"/>
  <c r="R189" i="6"/>
  <c r="P189" i="6"/>
  <c r="BI188" i="6"/>
  <c r="BH188" i="6"/>
  <c r="BG188" i="6"/>
  <c r="BE188" i="6"/>
  <c r="T188" i="6"/>
  <c r="R188" i="6"/>
  <c r="P188" i="6"/>
  <c r="BI187" i="6"/>
  <c r="BH187" i="6"/>
  <c r="BG187" i="6"/>
  <c r="BE187" i="6"/>
  <c r="T187" i="6"/>
  <c r="R187" i="6"/>
  <c r="P187" i="6"/>
  <c r="BI186" i="6"/>
  <c r="BH186" i="6"/>
  <c r="BG186" i="6"/>
  <c r="BE186" i="6"/>
  <c r="T186" i="6"/>
  <c r="R186" i="6"/>
  <c r="P186" i="6"/>
  <c r="BI185" i="6"/>
  <c r="BH185" i="6"/>
  <c r="BG185" i="6"/>
  <c r="BE185" i="6"/>
  <c r="T185" i="6"/>
  <c r="R185" i="6"/>
  <c r="P185" i="6"/>
  <c r="BI184" i="6"/>
  <c r="BH184" i="6"/>
  <c r="BG184" i="6"/>
  <c r="BE184" i="6"/>
  <c r="T184" i="6"/>
  <c r="R184" i="6"/>
  <c r="P184" i="6"/>
  <c r="BI183" i="6"/>
  <c r="BH183" i="6"/>
  <c r="BG183" i="6"/>
  <c r="BE183" i="6"/>
  <c r="T183" i="6"/>
  <c r="R183" i="6"/>
  <c r="P183" i="6"/>
  <c r="BI182" i="6"/>
  <c r="BH182" i="6"/>
  <c r="BG182" i="6"/>
  <c r="BE182" i="6"/>
  <c r="T182" i="6"/>
  <c r="R182" i="6"/>
  <c r="P182" i="6"/>
  <c r="BI181" i="6"/>
  <c r="BH181" i="6"/>
  <c r="BG181" i="6"/>
  <c r="BE181" i="6"/>
  <c r="T181" i="6"/>
  <c r="R181" i="6"/>
  <c r="P181" i="6"/>
  <c r="BI180" i="6"/>
  <c r="BH180" i="6"/>
  <c r="BG180" i="6"/>
  <c r="BE180" i="6"/>
  <c r="T180" i="6"/>
  <c r="R180" i="6"/>
  <c r="P180" i="6"/>
  <c r="BI179" i="6"/>
  <c r="BH179" i="6"/>
  <c r="BG179" i="6"/>
  <c r="BE179" i="6"/>
  <c r="T179" i="6"/>
  <c r="R179" i="6"/>
  <c r="P179" i="6"/>
  <c r="BI178" i="6"/>
  <c r="BH178" i="6"/>
  <c r="BG178" i="6"/>
  <c r="BE178" i="6"/>
  <c r="T178" i="6"/>
  <c r="R178" i="6"/>
  <c r="P178" i="6"/>
  <c r="BI177" i="6"/>
  <c r="BH177" i="6"/>
  <c r="BG177" i="6"/>
  <c r="BE177" i="6"/>
  <c r="T177" i="6"/>
  <c r="R177" i="6"/>
  <c r="P177" i="6"/>
  <c r="BI176" i="6"/>
  <c r="BH176" i="6"/>
  <c r="BG176" i="6"/>
  <c r="BE176" i="6"/>
  <c r="T176" i="6"/>
  <c r="R176" i="6"/>
  <c r="P176" i="6"/>
  <c r="BI175" i="6"/>
  <c r="BH175" i="6"/>
  <c r="BG175" i="6"/>
  <c r="BE175" i="6"/>
  <c r="T175" i="6"/>
  <c r="R175" i="6"/>
  <c r="P175" i="6"/>
  <c r="BI174" i="6"/>
  <c r="BH174" i="6"/>
  <c r="BG174" i="6"/>
  <c r="BE174" i="6"/>
  <c r="T174" i="6"/>
  <c r="R174" i="6"/>
  <c r="P174" i="6"/>
  <c r="BI173" i="6"/>
  <c r="BH173" i="6"/>
  <c r="BG173" i="6"/>
  <c r="BE173" i="6"/>
  <c r="T173" i="6"/>
  <c r="R173" i="6"/>
  <c r="P173" i="6"/>
  <c r="BI172" i="6"/>
  <c r="BH172" i="6"/>
  <c r="BG172" i="6"/>
  <c r="BE172" i="6"/>
  <c r="T172" i="6"/>
  <c r="R172" i="6"/>
  <c r="P172" i="6"/>
  <c r="BI171" i="6"/>
  <c r="BH171" i="6"/>
  <c r="BG171" i="6"/>
  <c r="BE171" i="6"/>
  <c r="T171" i="6"/>
  <c r="R171" i="6"/>
  <c r="P171" i="6"/>
  <c r="BI170" i="6"/>
  <c r="BH170" i="6"/>
  <c r="BG170" i="6"/>
  <c r="BE170" i="6"/>
  <c r="T170" i="6"/>
  <c r="R170" i="6"/>
  <c r="P170" i="6"/>
  <c r="BI169" i="6"/>
  <c r="BH169" i="6"/>
  <c r="BG169" i="6"/>
  <c r="BE169" i="6"/>
  <c r="T169" i="6"/>
  <c r="R169" i="6"/>
  <c r="P169" i="6"/>
  <c r="BI168" i="6"/>
  <c r="BH168" i="6"/>
  <c r="BG168" i="6"/>
  <c r="BE168" i="6"/>
  <c r="T168" i="6"/>
  <c r="R168" i="6"/>
  <c r="P168" i="6"/>
  <c r="BI167" i="6"/>
  <c r="BH167" i="6"/>
  <c r="BG167" i="6"/>
  <c r="BE167" i="6"/>
  <c r="T167" i="6"/>
  <c r="R167" i="6"/>
  <c r="P167" i="6"/>
  <c r="BI166" i="6"/>
  <c r="BH166" i="6"/>
  <c r="BG166" i="6"/>
  <c r="BE166" i="6"/>
  <c r="T166" i="6"/>
  <c r="R166" i="6"/>
  <c r="P166" i="6"/>
  <c r="BI165" i="6"/>
  <c r="BH165" i="6"/>
  <c r="BG165" i="6"/>
  <c r="BE165" i="6"/>
  <c r="T165" i="6"/>
  <c r="R165" i="6"/>
  <c r="P165" i="6"/>
  <c r="BI164" i="6"/>
  <c r="BH164" i="6"/>
  <c r="BG164" i="6"/>
  <c r="BE164" i="6"/>
  <c r="T164" i="6"/>
  <c r="R164" i="6"/>
  <c r="P164" i="6"/>
  <c r="BI163" i="6"/>
  <c r="BH163" i="6"/>
  <c r="BG163" i="6"/>
  <c r="BE163" i="6"/>
  <c r="T163" i="6"/>
  <c r="R163" i="6"/>
  <c r="P163" i="6"/>
  <c r="BI162" i="6"/>
  <c r="BH162" i="6"/>
  <c r="BG162" i="6"/>
  <c r="BE162" i="6"/>
  <c r="T162" i="6"/>
  <c r="R162" i="6"/>
  <c r="P162" i="6"/>
  <c r="BI161" i="6"/>
  <c r="BH161" i="6"/>
  <c r="BG161" i="6"/>
  <c r="BE161" i="6"/>
  <c r="T161" i="6"/>
  <c r="R161" i="6"/>
  <c r="P161" i="6"/>
  <c r="BI160" i="6"/>
  <c r="BH160" i="6"/>
  <c r="BG160" i="6"/>
  <c r="BE160" i="6"/>
  <c r="T160" i="6"/>
  <c r="R160" i="6"/>
  <c r="P160" i="6"/>
  <c r="BI159" i="6"/>
  <c r="BH159" i="6"/>
  <c r="BG159" i="6"/>
  <c r="BE159" i="6"/>
  <c r="T159" i="6"/>
  <c r="R159" i="6"/>
  <c r="P159" i="6"/>
  <c r="BI158" i="6"/>
  <c r="BH158" i="6"/>
  <c r="BG158" i="6"/>
  <c r="BE158" i="6"/>
  <c r="T158" i="6"/>
  <c r="R158" i="6"/>
  <c r="P158" i="6"/>
  <c r="BI157" i="6"/>
  <c r="BH157" i="6"/>
  <c r="BG157" i="6"/>
  <c r="BE157" i="6"/>
  <c r="T157" i="6"/>
  <c r="R157" i="6"/>
  <c r="P157" i="6"/>
  <c r="BI156" i="6"/>
  <c r="BH156" i="6"/>
  <c r="BG156" i="6"/>
  <c r="BE156" i="6"/>
  <c r="T156" i="6"/>
  <c r="R156" i="6"/>
  <c r="P156" i="6"/>
  <c r="BI155" i="6"/>
  <c r="BH155" i="6"/>
  <c r="BG155" i="6"/>
  <c r="BE155" i="6"/>
  <c r="T155" i="6"/>
  <c r="R155" i="6"/>
  <c r="P155" i="6"/>
  <c r="BI154" i="6"/>
  <c r="BH154" i="6"/>
  <c r="BG154" i="6"/>
  <c r="BE154" i="6"/>
  <c r="T154" i="6"/>
  <c r="R154" i="6"/>
  <c r="P154" i="6"/>
  <c r="BI153" i="6"/>
  <c r="BH153" i="6"/>
  <c r="BG153" i="6"/>
  <c r="BE153" i="6"/>
  <c r="T153" i="6"/>
  <c r="R153" i="6"/>
  <c r="P153" i="6"/>
  <c r="BI152" i="6"/>
  <c r="BH152" i="6"/>
  <c r="BG152" i="6"/>
  <c r="BE152" i="6"/>
  <c r="T152" i="6"/>
  <c r="R152" i="6"/>
  <c r="P152" i="6"/>
  <c r="BI151" i="6"/>
  <c r="BH151" i="6"/>
  <c r="BG151" i="6"/>
  <c r="BE151" i="6"/>
  <c r="T151" i="6"/>
  <c r="R151" i="6"/>
  <c r="P151" i="6"/>
  <c r="BI150" i="6"/>
  <c r="BH150" i="6"/>
  <c r="BG150" i="6"/>
  <c r="BE150" i="6"/>
  <c r="T150" i="6"/>
  <c r="R150" i="6"/>
  <c r="P150" i="6"/>
  <c r="BI149" i="6"/>
  <c r="BH149" i="6"/>
  <c r="BG149" i="6"/>
  <c r="BE149" i="6"/>
  <c r="T149" i="6"/>
  <c r="R149" i="6"/>
  <c r="P149" i="6"/>
  <c r="BI148" i="6"/>
  <c r="BH148" i="6"/>
  <c r="BG148" i="6"/>
  <c r="BE148" i="6"/>
  <c r="T148" i="6"/>
  <c r="R148" i="6"/>
  <c r="P148" i="6"/>
  <c r="BI147" i="6"/>
  <c r="BH147" i="6"/>
  <c r="BG147" i="6"/>
  <c r="BE147" i="6"/>
  <c r="T147" i="6"/>
  <c r="R147" i="6"/>
  <c r="P147" i="6"/>
  <c r="BI146" i="6"/>
  <c r="BH146" i="6"/>
  <c r="BG146" i="6"/>
  <c r="BE146" i="6"/>
  <c r="T146" i="6"/>
  <c r="R146" i="6"/>
  <c r="P146" i="6"/>
  <c r="BI145" i="6"/>
  <c r="BH145" i="6"/>
  <c r="BG145" i="6"/>
  <c r="BE145" i="6"/>
  <c r="T145" i="6"/>
  <c r="R145" i="6"/>
  <c r="P145" i="6"/>
  <c r="BI144" i="6"/>
  <c r="BH144" i="6"/>
  <c r="BG144" i="6"/>
  <c r="BE144" i="6"/>
  <c r="T144" i="6"/>
  <c r="R144" i="6"/>
  <c r="P144" i="6"/>
  <c r="BI143" i="6"/>
  <c r="BH143" i="6"/>
  <c r="BG143" i="6"/>
  <c r="BE143" i="6"/>
  <c r="T143" i="6"/>
  <c r="R143" i="6"/>
  <c r="P143" i="6"/>
  <c r="BI142" i="6"/>
  <c r="BH142" i="6"/>
  <c r="BG142" i="6"/>
  <c r="BE142" i="6"/>
  <c r="T142" i="6"/>
  <c r="R142" i="6"/>
  <c r="P142" i="6"/>
  <c r="BI141" i="6"/>
  <c r="BH141" i="6"/>
  <c r="BG141" i="6"/>
  <c r="BE141" i="6"/>
  <c r="T141" i="6"/>
  <c r="R141" i="6"/>
  <c r="P141" i="6"/>
  <c r="BI140" i="6"/>
  <c r="BH140" i="6"/>
  <c r="BG140" i="6"/>
  <c r="BE140" i="6"/>
  <c r="T140" i="6"/>
  <c r="R140" i="6"/>
  <c r="P140" i="6"/>
  <c r="BI139" i="6"/>
  <c r="BH139" i="6"/>
  <c r="BG139" i="6"/>
  <c r="BE139" i="6"/>
  <c r="T139" i="6"/>
  <c r="R139" i="6"/>
  <c r="P139" i="6"/>
  <c r="BI138" i="6"/>
  <c r="BH138" i="6"/>
  <c r="BG138" i="6"/>
  <c r="BE138" i="6"/>
  <c r="T138" i="6"/>
  <c r="R138" i="6"/>
  <c r="P138" i="6"/>
  <c r="BI137" i="6"/>
  <c r="BH137" i="6"/>
  <c r="BG137" i="6"/>
  <c r="BE137" i="6"/>
  <c r="T137" i="6"/>
  <c r="R137" i="6"/>
  <c r="P137" i="6"/>
  <c r="BI136" i="6"/>
  <c r="BH136" i="6"/>
  <c r="BG136" i="6"/>
  <c r="BE136" i="6"/>
  <c r="T136" i="6"/>
  <c r="R136" i="6"/>
  <c r="P136" i="6"/>
  <c r="BI135" i="6"/>
  <c r="BH135" i="6"/>
  <c r="BG135" i="6"/>
  <c r="BE135" i="6"/>
  <c r="T135" i="6"/>
  <c r="R135" i="6"/>
  <c r="P135" i="6"/>
  <c r="BI134" i="6"/>
  <c r="BH134" i="6"/>
  <c r="BG134" i="6"/>
  <c r="BE134" i="6"/>
  <c r="T134" i="6"/>
  <c r="R134" i="6"/>
  <c r="P134" i="6"/>
  <c r="BI133" i="6"/>
  <c r="BH133" i="6"/>
  <c r="BG133" i="6"/>
  <c r="BE133" i="6"/>
  <c r="T133" i="6"/>
  <c r="R133" i="6"/>
  <c r="P133" i="6"/>
  <c r="BI132" i="6"/>
  <c r="BH132" i="6"/>
  <c r="BG132" i="6"/>
  <c r="BE132" i="6"/>
  <c r="T132" i="6"/>
  <c r="R132" i="6"/>
  <c r="P132" i="6"/>
  <c r="J126" i="6"/>
  <c r="J125" i="6"/>
  <c r="F125" i="6"/>
  <c r="F123" i="6"/>
  <c r="E121" i="6"/>
  <c r="BI108" i="6"/>
  <c r="BH108" i="6"/>
  <c r="BG108" i="6"/>
  <c r="BE108" i="6"/>
  <c r="BI107" i="6"/>
  <c r="BH107" i="6"/>
  <c r="BG107" i="6"/>
  <c r="BF107" i="6"/>
  <c r="BE107" i="6"/>
  <c r="BI106" i="6"/>
  <c r="BH106" i="6"/>
  <c r="BG106" i="6"/>
  <c r="BF106" i="6"/>
  <c r="BE106" i="6"/>
  <c r="BI105" i="6"/>
  <c r="BH105" i="6"/>
  <c r="BG105" i="6"/>
  <c r="BF105" i="6"/>
  <c r="BE105" i="6"/>
  <c r="BI104" i="6"/>
  <c r="BH104" i="6"/>
  <c r="BG104" i="6"/>
  <c r="BF104" i="6"/>
  <c r="BE104" i="6"/>
  <c r="BI103" i="6"/>
  <c r="BH103" i="6"/>
  <c r="BG103" i="6"/>
  <c r="BF103" i="6"/>
  <c r="BE103" i="6"/>
  <c r="J92" i="6"/>
  <c r="J91" i="6"/>
  <c r="F91" i="6"/>
  <c r="F89" i="6"/>
  <c r="E87" i="6"/>
  <c r="J18" i="6"/>
  <c r="E18" i="6"/>
  <c r="F126" i="6"/>
  <c r="J17" i="6"/>
  <c r="J12" i="6"/>
  <c r="J123" i="6"/>
  <c r="E7" i="6"/>
  <c r="E85" i="6" s="1"/>
  <c r="J39" i="5"/>
  <c r="J38" i="5"/>
  <c r="AY98" i="1"/>
  <c r="J37" i="5"/>
  <c r="AX98" i="1" s="1"/>
  <c r="BI135" i="5"/>
  <c r="BH135" i="5"/>
  <c r="BG135" i="5"/>
  <c r="BE135" i="5"/>
  <c r="T135" i="5"/>
  <c r="R135" i="5"/>
  <c r="P135" i="5"/>
  <c r="BI134" i="5"/>
  <c r="BH134" i="5"/>
  <c r="BG134" i="5"/>
  <c r="BE134" i="5"/>
  <c r="T134" i="5"/>
  <c r="R134" i="5"/>
  <c r="P134" i="5"/>
  <c r="BI133" i="5"/>
  <c r="BH133" i="5"/>
  <c r="BG133" i="5"/>
  <c r="BE133" i="5"/>
  <c r="T133" i="5"/>
  <c r="R133" i="5"/>
  <c r="P133" i="5"/>
  <c r="BI132" i="5"/>
  <c r="BH132" i="5"/>
  <c r="BG132" i="5"/>
  <c r="BE132" i="5"/>
  <c r="T132" i="5"/>
  <c r="R132" i="5"/>
  <c r="P132" i="5"/>
  <c r="BI131" i="5"/>
  <c r="BH131" i="5"/>
  <c r="BG131" i="5"/>
  <c r="BE131" i="5"/>
  <c r="T131" i="5"/>
  <c r="R131" i="5"/>
  <c r="P131" i="5"/>
  <c r="J125" i="5"/>
  <c r="J124" i="5"/>
  <c r="F124" i="5"/>
  <c r="F122" i="5"/>
  <c r="E120" i="5"/>
  <c r="BI107" i="5"/>
  <c r="BH107" i="5"/>
  <c r="BG107" i="5"/>
  <c r="BE107" i="5"/>
  <c r="BI106" i="5"/>
  <c r="BH106" i="5"/>
  <c r="BG106" i="5"/>
  <c r="BF106" i="5"/>
  <c r="BE106" i="5"/>
  <c r="BI105" i="5"/>
  <c r="BH105" i="5"/>
  <c r="BG105" i="5"/>
  <c r="BF105" i="5"/>
  <c r="BE105" i="5"/>
  <c r="BI104" i="5"/>
  <c r="BH104" i="5"/>
  <c r="BG104" i="5"/>
  <c r="BF104" i="5"/>
  <c r="BE104" i="5"/>
  <c r="BI103" i="5"/>
  <c r="BH103" i="5"/>
  <c r="BG103" i="5"/>
  <c r="BF103" i="5"/>
  <c r="BE103" i="5"/>
  <c r="BI102" i="5"/>
  <c r="BH102" i="5"/>
  <c r="BG102" i="5"/>
  <c r="BF102" i="5"/>
  <c r="BE102" i="5"/>
  <c r="J92" i="5"/>
  <c r="J91" i="5"/>
  <c r="F91" i="5"/>
  <c r="F89" i="5"/>
  <c r="E87" i="5"/>
  <c r="J18" i="5"/>
  <c r="E18" i="5"/>
  <c r="F92" i="5" s="1"/>
  <c r="J17" i="5"/>
  <c r="J12" i="5"/>
  <c r="J122" i="5"/>
  <c r="E7" i="5"/>
  <c r="E118" i="5"/>
  <c r="J39" i="4"/>
  <c r="J38" i="4"/>
  <c r="AY97" i="1" s="1"/>
  <c r="J37" i="4"/>
  <c r="AX97" i="1" s="1"/>
  <c r="BI159" i="4"/>
  <c r="BH159" i="4"/>
  <c r="BG159" i="4"/>
  <c r="BE159" i="4"/>
  <c r="T159" i="4"/>
  <c r="R159" i="4"/>
  <c r="P159" i="4"/>
  <c r="BI158" i="4"/>
  <c r="BH158" i="4"/>
  <c r="BG158" i="4"/>
  <c r="BE158" i="4"/>
  <c r="T158" i="4"/>
  <c r="R158" i="4"/>
  <c r="P158" i="4"/>
  <c r="BI155" i="4"/>
  <c r="BH155" i="4"/>
  <c r="BG155" i="4"/>
  <c r="BE155" i="4"/>
  <c r="T155" i="4"/>
  <c r="T154" i="4" s="1"/>
  <c r="R155" i="4"/>
  <c r="R154" i="4" s="1"/>
  <c r="P155" i="4"/>
  <c r="P154" i="4" s="1"/>
  <c r="BI153" i="4"/>
  <c r="BH153" i="4"/>
  <c r="BG153" i="4"/>
  <c r="BE153" i="4"/>
  <c r="T153" i="4"/>
  <c r="R153" i="4"/>
  <c r="P153" i="4"/>
  <c r="BI152" i="4"/>
  <c r="BH152" i="4"/>
  <c r="BG152" i="4"/>
  <c r="BE152" i="4"/>
  <c r="T152" i="4"/>
  <c r="R152" i="4"/>
  <c r="P152" i="4"/>
  <c r="BI149" i="4"/>
  <c r="BH149" i="4"/>
  <c r="BG149" i="4"/>
  <c r="BE149" i="4"/>
  <c r="T149" i="4"/>
  <c r="R149" i="4"/>
  <c r="P149" i="4"/>
  <c r="BI146" i="4"/>
  <c r="BH146" i="4"/>
  <c r="BG146" i="4"/>
  <c r="BE146" i="4"/>
  <c r="T146" i="4"/>
  <c r="R146" i="4"/>
  <c r="P146" i="4"/>
  <c r="BI145" i="4"/>
  <c r="BH145" i="4"/>
  <c r="BG145" i="4"/>
  <c r="BE145" i="4"/>
  <c r="T145" i="4"/>
  <c r="R145" i="4"/>
  <c r="P145" i="4"/>
  <c r="BI140" i="4"/>
  <c r="BH140" i="4"/>
  <c r="BG140" i="4"/>
  <c r="BE140" i="4"/>
  <c r="T140" i="4"/>
  <c r="R140" i="4"/>
  <c r="P140" i="4"/>
  <c r="BI139" i="4"/>
  <c r="BH139" i="4"/>
  <c r="BG139" i="4"/>
  <c r="BE139" i="4"/>
  <c r="T139" i="4"/>
  <c r="R139" i="4"/>
  <c r="P139" i="4"/>
  <c r="BI135" i="4"/>
  <c r="BH135" i="4"/>
  <c r="BG135" i="4"/>
  <c r="BE135" i="4"/>
  <c r="T135" i="4"/>
  <c r="R135" i="4"/>
  <c r="P135" i="4"/>
  <c r="J129" i="4"/>
  <c r="J128" i="4"/>
  <c r="F128" i="4"/>
  <c r="F126" i="4"/>
  <c r="E124" i="4"/>
  <c r="BI111" i="4"/>
  <c r="BH111" i="4"/>
  <c r="BG111" i="4"/>
  <c r="BE111" i="4"/>
  <c r="BI110" i="4"/>
  <c r="BH110" i="4"/>
  <c r="BG110" i="4"/>
  <c r="BF110" i="4"/>
  <c r="BE110" i="4"/>
  <c r="BI109" i="4"/>
  <c r="BH109" i="4"/>
  <c r="BG109" i="4"/>
  <c r="BF109" i="4"/>
  <c r="BE109" i="4"/>
  <c r="BI108" i="4"/>
  <c r="BH108" i="4"/>
  <c r="BG108" i="4"/>
  <c r="BF108" i="4"/>
  <c r="BE108" i="4"/>
  <c r="BI107" i="4"/>
  <c r="BH107" i="4"/>
  <c r="BG107" i="4"/>
  <c r="BF107" i="4"/>
  <c r="BE107" i="4"/>
  <c r="BI106" i="4"/>
  <c r="BH106" i="4"/>
  <c r="BG106" i="4"/>
  <c r="BF106" i="4"/>
  <c r="BE106" i="4"/>
  <c r="J92" i="4"/>
  <c r="J91" i="4"/>
  <c r="F91" i="4"/>
  <c r="F89" i="4"/>
  <c r="E87" i="4"/>
  <c r="J18" i="4"/>
  <c r="E18" i="4"/>
  <c r="F129" i="4" s="1"/>
  <c r="J17" i="4"/>
  <c r="J12" i="4"/>
  <c r="J89" i="4" s="1"/>
  <c r="E7" i="4"/>
  <c r="E85" i="4"/>
  <c r="J39" i="3"/>
  <c r="J38" i="3"/>
  <c r="AY96" i="1"/>
  <c r="J37" i="3"/>
  <c r="AX96" i="1" s="1"/>
  <c r="BI242" i="3"/>
  <c r="BH242" i="3"/>
  <c r="BG242" i="3"/>
  <c r="BE242" i="3"/>
  <c r="T242" i="3"/>
  <c r="R242" i="3"/>
  <c r="P242" i="3"/>
  <c r="BI239" i="3"/>
  <c r="BH239" i="3"/>
  <c r="BG239" i="3"/>
  <c r="BE239" i="3"/>
  <c r="T239" i="3"/>
  <c r="R239" i="3"/>
  <c r="P239" i="3"/>
  <c r="BI237" i="3"/>
  <c r="BH237" i="3"/>
  <c r="BG237" i="3"/>
  <c r="BE237" i="3"/>
  <c r="T237" i="3"/>
  <c r="R237" i="3"/>
  <c r="P237" i="3"/>
  <c r="BI235" i="3"/>
  <c r="BH235" i="3"/>
  <c r="BG235" i="3"/>
  <c r="BE235" i="3"/>
  <c r="T235" i="3"/>
  <c r="R235" i="3"/>
  <c r="P235" i="3"/>
  <c r="BI232" i="3"/>
  <c r="BH232" i="3"/>
  <c r="BG232" i="3"/>
  <c r="BE232" i="3"/>
  <c r="T232" i="3"/>
  <c r="T231" i="3"/>
  <c r="R232" i="3"/>
  <c r="R231" i="3" s="1"/>
  <c r="P232" i="3"/>
  <c r="P231" i="3"/>
  <c r="BI229" i="3"/>
  <c r="BH229" i="3"/>
  <c r="BG229" i="3"/>
  <c r="BE229" i="3"/>
  <c r="T229" i="3"/>
  <c r="R229" i="3"/>
  <c r="P229" i="3"/>
  <c r="BI227" i="3"/>
  <c r="BH227" i="3"/>
  <c r="BG227" i="3"/>
  <c r="BE227" i="3"/>
  <c r="T227" i="3"/>
  <c r="R227" i="3"/>
  <c r="P227" i="3"/>
  <c r="BI225" i="3"/>
  <c r="BH225" i="3"/>
  <c r="BG225" i="3"/>
  <c r="BE225" i="3"/>
  <c r="T225" i="3"/>
  <c r="R225" i="3"/>
  <c r="P225" i="3"/>
  <c r="BI222" i="3"/>
  <c r="BH222" i="3"/>
  <c r="BG222" i="3"/>
  <c r="BE222" i="3"/>
  <c r="T222" i="3"/>
  <c r="R222" i="3"/>
  <c r="P222" i="3"/>
  <c r="BI217" i="3"/>
  <c r="BH217" i="3"/>
  <c r="BG217" i="3"/>
  <c r="BE217" i="3"/>
  <c r="T217" i="3"/>
  <c r="R217" i="3"/>
  <c r="P217" i="3"/>
  <c r="BI212" i="3"/>
  <c r="BH212" i="3"/>
  <c r="BG212" i="3"/>
  <c r="BE212" i="3"/>
  <c r="T212" i="3"/>
  <c r="R212" i="3"/>
  <c r="P212" i="3"/>
  <c r="BI210" i="3"/>
  <c r="BH210" i="3"/>
  <c r="BG210" i="3"/>
  <c r="BE210" i="3"/>
  <c r="T210" i="3"/>
  <c r="R210" i="3"/>
  <c r="P210" i="3"/>
  <c r="BI208" i="3"/>
  <c r="BH208" i="3"/>
  <c r="BG208" i="3"/>
  <c r="BE208" i="3"/>
  <c r="T208" i="3"/>
  <c r="R208" i="3"/>
  <c r="P208" i="3"/>
  <c r="BI207" i="3"/>
  <c r="BH207" i="3"/>
  <c r="BG207" i="3"/>
  <c r="BE207" i="3"/>
  <c r="T207" i="3"/>
  <c r="R207" i="3"/>
  <c r="P207" i="3"/>
  <c r="BI206" i="3"/>
  <c r="BH206" i="3"/>
  <c r="BG206" i="3"/>
  <c r="BE206" i="3"/>
  <c r="T206" i="3"/>
  <c r="R206" i="3"/>
  <c r="P206" i="3"/>
  <c r="BI205" i="3"/>
  <c r="BH205" i="3"/>
  <c r="BG205" i="3"/>
  <c r="BE205" i="3"/>
  <c r="T205" i="3"/>
  <c r="R205" i="3"/>
  <c r="P205" i="3"/>
  <c r="BI203" i="3"/>
  <c r="BH203" i="3"/>
  <c r="BG203" i="3"/>
  <c r="BE203" i="3"/>
  <c r="T203" i="3"/>
  <c r="R203" i="3"/>
  <c r="P203" i="3"/>
  <c r="BI201" i="3"/>
  <c r="BH201" i="3"/>
  <c r="BG201" i="3"/>
  <c r="BE201" i="3"/>
  <c r="T201" i="3"/>
  <c r="R201" i="3"/>
  <c r="P201" i="3"/>
  <c r="BI200" i="3"/>
  <c r="BH200" i="3"/>
  <c r="BG200" i="3"/>
  <c r="BE200" i="3"/>
  <c r="T200" i="3"/>
  <c r="R200" i="3"/>
  <c r="P200" i="3"/>
  <c r="BI199" i="3"/>
  <c r="BH199" i="3"/>
  <c r="BG199" i="3"/>
  <c r="BE199" i="3"/>
  <c r="T199" i="3"/>
  <c r="R199" i="3"/>
  <c r="P199" i="3"/>
  <c r="BI197" i="3"/>
  <c r="BH197" i="3"/>
  <c r="BG197" i="3"/>
  <c r="BE197" i="3"/>
  <c r="T197" i="3"/>
  <c r="R197" i="3"/>
  <c r="P197" i="3"/>
  <c r="BI195" i="3"/>
  <c r="BH195" i="3"/>
  <c r="BG195" i="3"/>
  <c r="BE195" i="3"/>
  <c r="T195" i="3"/>
  <c r="R195" i="3"/>
  <c r="P195" i="3"/>
  <c r="BI194" i="3"/>
  <c r="BH194" i="3"/>
  <c r="BG194" i="3"/>
  <c r="BE194" i="3"/>
  <c r="T194" i="3"/>
  <c r="R194" i="3"/>
  <c r="P194" i="3"/>
  <c r="BI193" i="3"/>
  <c r="BH193" i="3"/>
  <c r="BG193" i="3"/>
  <c r="BE193" i="3"/>
  <c r="T193" i="3"/>
  <c r="R193" i="3"/>
  <c r="P193" i="3"/>
  <c r="BI192" i="3"/>
  <c r="BH192" i="3"/>
  <c r="BG192" i="3"/>
  <c r="BE192" i="3"/>
  <c r="T192" i="3"/>
  <c r="R192" i="3"/>
  <c r="P192" i="3"/>
  <c r="BI191" i="3"/>
  <c r="BH191" i="3"/>
  <c r="BG191" i="3"/>
  <c r="BE191" i="3"/>
  <c r="T191" i="3"/>
  <c r="R191" i="3"/>
  <c r="P191" i="3"/>
  <c r="BI190" i="3"/>
  <c r="BH190" i="3"/>
  <c r="BG190" i="3"/>
  <c r="BE190" i="3"/>
  <c r="T190" i="3"/>
  <c r="R190" i="3"/>
  <c r="P190" i="3"/>
  <c r="BI189" i="3"/>
  <c r="BH189" i="3"/>
  <c r="BG189" i="3"/>
  <c r="BE189" i="3"/>
  <c r="T189" i="3"/>
  <c r="R189" i="3"/>
  <c r="P189" i="3"/>
  <c r="BI187" i="3"/>
  <c r="BH187" i="3"/>
  <c r="BG187" i="3"/>
  <c r="BE187" i="3"/>
  <c r="T187" i="3"/>
  <c r="R187" i="3"/>
  <c r="P187" i="3"/>
  <c r="BI185" i="3"/>
  <c r="BH185" i="3"/>
  <c r="BG185" i="3"/>
  <c r="BE185" i="3"/>
  <c r="T185" i="3"/>
  <c r="R185" i="3"/>
  <c r="P185" i="3"/>
  <c r="BI179" i="3"/>
  <c r="BH179" i="3"/>
  <c r="BG179" i="3"/>
  <c r="BE179" i="3"/>
  <c r="T179" i="3"/>
  <c r="R179" i="3"/>
  <c r="P179" i="3"/>
  <c r="BI177" i="3"/>
  <c r="BH177" i="3"/>
  <c r="BG177" i="3"/>
  <c r="BE177" i="3"/>
  <c r="T177" i="3"/>
  <c r="R177" i="3"/>
  <c r="P177" i="3"/>
  <c r="BI174" i="3"/>
  <c r="BH174" i="3"/>
  <c r="BG174" i="3"/>
  <c r="BE174" i="3"/>
  <c r="T174" i="3"/>
  <c r="R174" i="3"/>
  <c r="P174" i="3"/>
  <c r="BI170" i="3"/>
  <c r="BH170" i="3"/>
  <c r="BG170" i="3"/>
  <c r="BE170" i="3"/>
  <c r="T170" i="3"/>
  <c r="R170" i="3"/>
  <c r="P170" i="3"/>
  <c r="BI169" i="3"/>
  <c r="BH169" i="3"/>
  <c r="BG169" i="3"/>
  <c r="BE169" i="3"/>
  <c r="T169" i="3"/>
  <c r="R169" i="3"/>
  <c r="P169" i="3"/>
  <c r="BI168" i="3"/>
  <c r="BH168" i="3"/>
  <c r="BG168" i="3"/>
  <c r="BE168" i="3"/>
  <c r="T168" i="3"/>
  <c r="R168" i="3"/>
  <c r="P168" i="3"/>
  <c r="BI167" i="3"/>
  <c r="BH167" i="3"/>
  <c r="BG167" i="3"/>
  <c r="BE167" i="3"/>
  <c r="T167" i="3"/>
  <c r="R167" i="3"/>
  <c r="P167" i="3"/>
  <c r="BI165" i="3"/>
  <c r="BH165" i="3"/>
  <c r="BG165" i="3"/>
  <c r="BE165" i="3"/>
  <c r="T165" i="3"/>
  <c r="R165" i="3"/>
  <c r="P165" i="3"/>
  <c r="BI163" i="3"/>
  <c r="BH163" i="3"/>
  <c r="BG163" i="3"/>
  <c r="BE163" i="3"/>
  <c r="T163" i="3"/>
  <c r="R163" i="3"/>
  <c r="P163" i="3"/>
  <c r="BI161" i="3"/>
  <c r="BH161" i="3"/>
  <c r="BG161" i="3"/>
  <c r="BE161" i="3"/>
  <c r="T161" i="3"/>
  <c r="R161" i="3"/>
  <c r="P161" i="3"/>
  <c r="BI159" i="3"/>
  <c r="BH159" i="3"/>
  <c r="BG159" i="3"/>
  <c r="BE159" i="3"/>
  <c r="T159" i="3"/>
  <c r="R159" i="3"/>
  <c r="P159" i="3"/>
  <c r="BI158" i="3"/>
  <c r="BH158" i="3"/>
  <c r="BG158" i="3"/>
  <c r="BE158" i="3"/>
  <c r="T158" i="3"/>
  <c r="R158" i="3"/>
  <c r="P158" i="3"/>
  <c r="BI154" i="3"/>
  <c r="BH154" i="3"/>
  <c r="BG154" i="3"/>
  <c r="BE154" i="3"/>
  <c r="T154" i="3"/>
  <c r="R154" i="3"/>
  <c r="P154" i="3"/>
  <c r="BI153" i="3"/>
  <c r="BH153" i="3"/>
  <c r="BG153" i="3"/>
  <c r="BE153" i="3"/>
  <c r="T153" i="3"/>
  <c r="R153" i="3"/>
  <c r="P153" i="3"/>
  <c r="BI152" i="3"/>
  <c r="BH152" i="3"/>
  <c r="BG152" i="3"/>
  <c r="BE152" i="3"/>
  <c r="T152" i="3"/>
  <c r="R152" i="3"/>
  <c r="P152" i="3"/>
  <c r="BI146" i="3"/>
  <c r="BH146" i="3"/>
  <c r="BG146" i="3"/>
  <c r="BE146" i="3"/>
  <c r="T146" i="3"/>
  <c r="R146" i="3"/>
  <c r="P146" i="3"/>
  <c r="BI143" i="3"/>
  <c r="BH143" i="3"/>
  <c r="BG143" i="3"/>
  <c r="BE143" i="3"/>
  <c r="T143" i="3"/>
  <c r="R143" i="3"/>
  <c r="P143" i="3"/>
  <c r="BI141" i="3"/>
  <c r="BH141" i="3"/>
  <c r="BG141" i="3"/>
  <c r="BE141" i="3"/>
  <c r="T141" i="3"/>
  <c r="R141" i="3"/>
  <c r="P141" i="3"/>
  <c r="BI139" i="3"/>
  <c r="BH139" i="3"/>
  <c r="BG139" i="3"/>
  <c r="BE139" i="3"/>
  <c r="T139" i="3"/>
  <c r="R139" i="3"/>
  <c r="P139" i="3"/>
  <c r="BI137" i="3"/>
  <c r="BH137" i="3"/>
  <c r="BG137" i="3"/>
  <c r="BE137" i="3"/>
  <c r="T137" i="3"/>
  <c r="R137" i="3"/>
  <c r="P137" i="3"/>
  <c r="BI135" i="3"/>
  <c r="BH135" i="3"/>
  <c r="BG135" i="3"/>
  <c r="BE135" i="3"/>
  <c r="T135" i="3"/>
  <c r="R135" i="3"/>
  <c r="P135" i="3"/>
  <c r="J129" i="3"/>
  <c r="J128" i="3"/>
  <c r="F128" i="3"/>
  <c r="F126" i="3"/>
  <c r="E124" i="3"/>
  <c r="BI111" i="3"/>
  <c r="BH111" i="3"/>
  <c r="BG111" i="3"/>
  <c r="BE111" i="3"/>
  <c r="BI110" i="3"/>
  <c r="BH110" i="3"/>
  <c r="BG110" i="3"/>
  <c r="BF110" i="3"/>
  <c r="BE110" i="3"/>
  <c r="BI109" i="3"/>
  <c r="BH109" i="3"/>
  <c r="BG109" i="3"/>
  <c r="BF109" i="3"/>
  <c r="BE109" i="3"/>
  <c r="BI108" i="3"/>
  <c r="BH108" i="3"/>
  <c r="BG108" i="3"/>
  <c r="BF108" i="3"/>
  <c r="BE108" i="3"/>
  <c r="BI107" i="3"/>
  <c r="BH107" i="3"/>
  <c r="BG107" i="3"/>
  <c r="BF107" i="3"/>
  <c r="BE107" i="3"/>
  <c r="BI106" i="3"/>
  <c r="BH106" i="3"/>
  <c r="BG106" i="3"/>
  <c r="BF106" i="3"/>
  <c r="BE106" i="3"/>
  <c r="J92" i="3"/>
  <c r="J91" i="3"/>
  <c r="F91" i="3"/>
  <c r="F89" i="3"/>
  <c r="E87" i="3"/>
  <c r="J18" i="3"/>
  <c r="E18" i="3"/>
  <c r="F92" i="3" s="1"/>
  <c r="J17" i="3"/>
  <c r="J12" i="3"/>
  <c r="J89" i="3"/>
  <c r="E7" i="3"/>
  <c r="E122" i="3"/>
  <c r="J39" i="2"/>
  <c r="J38" i="2"/>
  <c r="AY95" i="1" s="1"/>
  <c r="J37" i="2"/>
  <c r="AX95" i="1" s="1"/>
  <c r="BI283" i="2"/>
  <c r="BH283" i="2"/>
  <c r="BG283" i="2"/>
  <c r="BE283" i="2"/>
  <c r="T283" i="2"/>
  <c r="R283" i="2"/>
  <c r="P283" i="2"/>
  <c r="BI281" i="2"/>
  <c r="BH281" i="2"/>
  <c r="BG281" i="2"/>
  <c r="BE281" i="2"/>
  <c r="T281" i="2"/>
  <c r="R281" i="2"/>
  <c r="P281" i="2"/>
  <c r="BI279" i="2"/>
  <c r="BH279" i="2"/>
  <c r="BG279" i="2"/>
  <c r="BE279" i="2"/>
  <c r="T279" i="2"/>
  <c r="R279" i="2"/>
  <c r="P279" i="2"/>
  <c r="BI276" i="2"/>
  <c r="BH276" i="2"/>
  <c r="BG276" i="2"/>
  <c r="BE276" i="2"/>
  <c r="T276" i="2"/>
  <c r="R276" i="2"/>
  <c r="P276" i="2"/>
  <c r="BI272" i="2"/>
  <c r="BH272" i="2"/>
  <c r="BG272" i="2"/>
  <c r="BE272" i="2"/>
  <c r="T272" i="2"/>
  <c r="R272" i="2"/>
  <c r="P272" i="2"/>
  <c r="BI270" i="2"/>
  <c r="BH270" i="2"/>
  <c r="BG270" i="2"/>
  <c r="BE270" i="2"/>
  <c r="T270" i="2"/>
  <c r="R270" i="2"/>
  <c r="P270" i="2"/>
  <c r="BI269" i="2"/>
  <c r="BH269" i="2"/>
  <c r="BG269" i="2"/>
  <c r="BE269" i="2"/>
  <c r="T269" i="2"/>
  <c r="R269" i="2"/>
  <c r="P269" i="2"/>
  <c r="BI263" i="2"/>
  <c r="BH263" i="2"/>
  <c r="BG263" i="2"/>
  <c r="BE263" i="2"/>
  <c r="T263" i="2"/>
  <c r="R263" i="2"/>
  <c r="P263" i="2"/>
  <c r="BI257" i="2"/>
  <c r="BH257" i="2"/>
  <c r="BG257" i="2"/>
  <c r="BE257" i="2"/>
  <c r="T257" i="2"/>
  <c r="R257" i="2"/>
  <c r="P257" i="2"/>
  <c r="BI254" i="2"/>
  <c r="BH254" i="2"/>
  <c r="BG254" i="2"/>
  <c r="BE254" i="2"/>
  <c r="T254" i="2"/>
  <c r="T253" i="2"/>
  <c r="R254" i="2"/>
  <c r="R253" i="2"/>
  <c r="P254" i="2"/>
  <c r="P253" i="2"/>
  <c r="BI252" i="2"/>
  <c r="BH252" i="2"/>
  <c r="BG252" i="2"/>
  <c r="BE252" i="2"/>
  <c r="T252" i="2"/>
  <c r="R252" i="2"/>
  <c r="P252" i="2"/>
  <c r="BI250" i="2"/>
  <c r="BH250" i="2"/>
  <c r="BG250" i="2"/>
  <c r="BE250" i="2"/>
  <c r="T250" i="2"/>
  <c r="R250" i="2"/>
  <c r="P250" i="2"/>
  <c r="BI248" i="2"/>
  <c r="BH248" i="2"/>
  <c r="BG248" i="2"/>
  <c r="BE248" i="2"/>
  <c r="T248" i="2"/>
  <c r="R248" i="2"/>
  <c r="P248" i="2"/>
  <c r="BI247" i="2"/>
  <c r="BH247" i="2"/>
  <c r="BG247" i="2"/>
  <c r="BE247" i="2"/>
  <c r="T247" i="2"/>
  <c r="R247" i="2"/>
  <c r="P247" i="2"/>
  <c r="BI243" i="2"/>
  <c r="BH243" i="2"/>
  <c r="BG243" i="2"/>
  <c r="BE243" i="2"/>
  <c r="T243" i="2"/>
  <c r="R243" i="2"/>
  <c r="P243" i="2"/>
  <c r="BI239" i="2"/>
  <c r="BH239" i="2"/>
  <c r="BG239" i="2"/>
  <c r="BE239" i="2"/>
  <c r="T239" i="2"/>
  <c r="R239" i="2"/>
  <c r="P239" i="2"/>
  <c r="BI236" i="2"/>
  <c r="BH236" i="2"/>
  <c r="BG236" i="2"/>
  <c r="BE236" i="2"/>
  <c r="T236" i="2"/>
  <c r="R236" i="2"/>
  <c r="P236" i="2"/>
  <c r="BI234" i="2"/>
  <c r="BH234" i="2"/>
  <c r="BG234" i="2"/>
  <c r="BE234" i="2"/>
  <c r="T234" i="2"/>
  <c r="R234" i="2"/>
  <c r="P234" i="2"/>
  <c r="BI232" i="2"/>
  <c r="BH232" i="2"/>
  <c r="BG232" i="2"/>
  <c r="BE232" i="2"/>
  <c r="T232" i="2"/>
  <c r="R232" i="2"/>
  <c r="P232" i="2"/>
  <c r="BI228" i="2"/>
  <c r="BH228" i="2"/>
  <c r="BG228" i="2"/>
  <c r="BE228" i="2"/>
  <c r="T228" i="2"/>
  <c r="R228" i="2"/>
  <c r="P228" i="2"/>
  <c r="BI227" i="2"/>
  <c r="BH227" i="2"/>
  <c r="BG227" i="2"/>
  <c r="BE227" i="2"/>
  <c r="T227" i="2"/>
  <c r="R227" i="2"/>
  <c r="P227" i="2"/>
  <c r="BI226" i="2"/>
  <c r="BH226" i="2"/>
  <c r="BG226" i="2"/>
  <c r="BE226" i="2"/>
  <c r="T226" i="2"/>
  <c r="R226" i="2"/>
  <c r="P226" i="2"/>
  <c r="BI224" i="2"/>
  <c r="BH224" i="2"/>
  <c r="BG224" i="2"/>
  <c r="BE224" i="2"/>
  <c r="T224" i="2"/>
  <c r="R224" i="2"/>
  <c r="P224" i="2"/>
  <c r="BI221" i="2"/>
  <c r="BH221" i="2"/>
  <c r="BG221" i="2"/>
  <c r="BE221" i="2"/>
  <c r="T221" i="2"/>
  <c r="R221" i="2"/>
  <c r="P221" i="2"/>
  <c r="BI219" i="2"/>
  <c r="BH219" i="2"/>
  <c r="BG219" i="2"/>
  <c r="BE219" i="2"/>
  <c r="T219" i="2"/>
  <c r="R219" i="2"/>
  <c r="P219" i="2"/>
  <c r="BI217" i="2"/>
  <c r="BH217" i="2"/>
  <c r="BG217" i="2"/>
  <c r="BE217" i="2"/>
  <c r="T217" i="2"/>
  <c r="R217" i="2"/>
  <c r="P217" i="2"/>
  <c r="BI213" i="2"/>
  <c r="BH213" i="2"/>
  <c r="BG213" i="2"/>
  <c r="BE213" i="2"/>
  <c r="T213" i="2"/>
  <c r="R213" i="2"/>
  <c r="P213" i="2"/>
  <c r="BI208" i="2"/>
  <c r="BH208" i="2"/>
  <c r="BG208" i="2"/>
  <c r="BE208" i="2"/>
  <c r="T208" i="2"/>
  <c r="R208" i="2"/>
  <c r="P208" i="2"/>
  <c r="BI207" i="2"/>
  <c r="BH207" i="2"/>
  <c r="BG207" i="2"/>
  <c r="BE207" i="2"/>
  <c r="T207" i="2"/>
  <c r="R207" i="2"/>
  <c r="P207" i="2"/>
  <c r="BI203" i="2"/>
  <c r="BH203" i="2"/>
  <c r="BG203" i="2"/>
  <c r="BE203" i="2"/>
  <c r="T203" i="2"/>
  <c r="R203" i="2"/>
  <c r="P203" i="2"/>
  <c r="BI198" i="2"/>
  <c r="BH198" i="2"/>
  <c r="BG198" i="2"/>
  <c r="BE198" i="2"/>
  <c r="T198" i="2"/>
  <c r="R198" i="2"/>
  <c r="P198" i="2"/>
  <c r="BI192" i="2"/>
  <c r="BH192" i="2"/>
  <c r="BG192" i="2"/>
  <c r="BE192" i="2"/>
  <c r="T192" i="2"/>
  <c r="R192" i="2"/>
  <c r="P192" i="2"/>
  <c r="BI189" i="2"/>
  <c r="BH189" i="2"/>
  <c r="BG189" i="2"/>
  <c r="BE189" i="2"/>
  <c r="T189" i="2"/>
  <c r="R189" i="2"/>
  <c r="P189" i="2"/>
  <c r="BI187" i="2"/>
  <c r="BH187" i="2"/>
  <c r="BG187" i="2"/>
  <c r="BE187" i="2"/>
  <c r="T187" i="2"/>
  <c r="R187" i="2"/>
  <c r="P187" i="2"/>
  <c r="BI185" i="2"/>
  <c r="BH185" i="2"/>
  <c r="BG185" i="2"/>
  <c r="BE185" i="2"/>
  <c r="T185" i="2"/>
  <c r="R185" i="2"/>
  <c r="P185" i="2"/>
  <c r="BI183" i="2"/>
  <c r="BH183" i="2"/>
  <c r="BG183" i="2"/>
  <c r="BE183" i="2"/>
  <c r="T183" i="2"/>
  <c r="R183" i="2"/>
  <c r="P183" i="2"/>
  <c r="BI181" i="2"/>
  <c r="BH181" i="2"/>
  <c r="BG181" i="2"/>
  <c r="BE181" i="2"/>
  <c r="T181" i="2"/>
  <c r="R181" i="2"/>
  <c r="P181" i="2"/>
  <c r="BI177" i="2"/>
  <c r="BH177" i="2"/>
  <c r="BG177" i="2"/>
  <c r="BE177" i="2"/>
  <c r="T177" i="2"/>
  <c r="R177" i="2"/>
  <c r="P177" i="2"/>
  <c r="BI174" i="2"/>
  <c r="BH174" i="2"/>
  <c r="BG174" i="2"/>
  <c r="BE174" i="2"/>
  <c r="T174" i="2"/>
  <c r="R174" i="2"/>
  <c r="P174" i="2"/>
  <c r="BI170" i="2"/>
  <c r="BH170" i="2"/>
  <c r="BG170" i="2"/>
  <c r="BE170" i="2"/>
  <c r="T170" i="2"/>
  <c r="R170" i="2"/>
  <c r="P170" i="2"/>
  <c r="BI169" i="2"/>
  <c r="BH169" i="2"/>
  <c r="BG169" i="2"/>
  <c r="BE169" i="2"/>
  <c r="T169" i="2"/>
  <c r="R169" i="2"/>
  <c r="P169" i="2"/>
  <c r="BI165" i="2"/>
  <c r="BH165" i="2"/>
  <c r="BG165" i="2"/>
  <c r="BE165" i="2"/>
  <c r="T165" i="2"/>
  <c r="R165" i="2"/>
  <c r="P165" i="2"/>
  <c r="BI159" i="2"/>
  <c r="BH159" i="2"/>
  <c r="BG159" i="2"/>
  <c r="BE159" i="2"/>
  <c r="T159" i="2"/>
  <c r="R159" i="2"/>
  <c r="P159" i="2"/>
  <c r="BI158" i="2"/>
  <c r="BH158" i="2"/>
  <c r="BG158" i="2"/>
  <c r="BE158" i="2"/>
  <c r="T158" i="2"/>
  <c r="R158" i="2"/>
  <c r="P158" i="2"/>
  <c r="BI153" i="2"/>
  <c r="BH153" i="2"/>
  <c r="BG153" i="2"/>
  <c r="BE153" i="2"/>
  <c r="T153" i="2"/>
  <c r="R153" i="2"/>
  <c r="P153" i="2"/>
  <c r="BI152" i="2"/>
  <c r="BH152" i="2"/>
  <c r="BG152" i="2"/>
  <c r="BE152" i="2"/>
  <c r="T152" i="2"/>
  <c r="R152" i="2"/>
  <c r="P152" i="2"/>
  <c r="BI148" i="2"/>
  <c r="BH148" i="2"/>
  <c r="BG148" i="2"/>
  <c r="BE148" i="2"/>
  <c r="T148" i="2"/>
  <c r="R148" i="2"/>
  <c r="P148" i="2"/>
  <c r="BI147" i="2"/>
  <c r="BH147" i="2"/>
  <c r="BG147" i="2"/>
  <c r="BE147" i="2"/>
  <c r="T147" i="2"/>
  <c r="R147" i="2"/>
  <c r="P147" i="2"/>
  <c r="BI141" i="2"/>
  <c r="BH141" i="2"/>
  <c r="BG141" i="2"/>
  <c r="BE141" i="2"/>
  <c r="T141" i="2"/>
  <c r="R141" i="2"/>
  <c r="P141" i="2"/>
  <c r="BI140" i="2"/>
  <c r="BH140" i="2"/>
  <c r="BG140" i="2"/>
  <c r="BE140" i="2"/>
  <c r="T140" i="2"/>
  <c r="R140" i="2"/>
  <c r="P140" i="2"/>
  <c r="J134" i="2"/>
  <c r="J133" i="2"/>
  <c r="F133" i="2"/>
  <c r="F131" i="2"/>
  <c r="E129" i="2"/>
  <c r="BI116" i="2"/>
  <c r="BH116" i="2"/>
  <c r="BG116" i="2"/>
  <c r="BE116" i="2"/>
  <c r="BI115" i="2"/>
  <c r="BH115" i="2"/>
  <c r="BG115" i="2"/>
  <c r="BF115" i="2"/>
  <c r="BE115" i="2"/>
  <c r="BI114" i="2"/>
  <c r="BH114" i="2"/>
  <c r="BG114" i="2"/>
  <c r="BF114" i="2"/>
  <c r="BE114" i="2"/>
  <c r="BI113" i="2"/>
  <c r="BH113" i="2"/>
  <c r="BG113" i="2"/>
  <c r="BF113" i="2"/>
  <c r="BE113" i="2"/>
  <c r="BI112" i="2"/>
  <c r="BH112" i="2"/>
  <c r="BG112" i="2"/>
  <c r="BF112" i="2"/>
  <c r="BE112" i="2"/>
  <c r="BI111" i="2"/>
  <c r="BH111" i="2"/>
  <c r="BG111" i="2"/>
  <c r="BF111" i="2"/>
  <c r="BE111" i="2"/>
  <c r="J92" i="2"/>
  <c r="J91" i="2"/>
  <c r="F91" i="2"/>
  <c r="F89" i="2"/>
  <c r="E87" i="2"/>
  <c r="J18" i="2"/>
  <c r="E18" i="2"/>
  <c r="F134" i="2"/>
  <c r="J17" i="2"/>
  <c r="J12" i="2"/>
  <c r="J131" i="2" s="1"/>
  <c r="E7" i="2"/>
  <c r="E85" i="2" s="1"/>
  <c r="CK105" i="1"/>
  <c r="CJ105" i="1"/>
  <c r="CI105" i="1"/>
  <c r="CH105" i="1"/>
  <c r="CG105" i="1"/>
  <c r="CF105" i="1"/>
  <c r="BZ105" i="1"/>
  <c r="CE105" i="1"/>
  <c r="CK104" i="1"/>
  <c r="CJ104" i="1"/>
  <c r="CI104" i="1"/>
  <c r="CH104" i="1"/>
  <c r="CG104" i="1"/>
  <c r="CF104" i="1"/>
  <c r="BZ104" i="1"/>
  <c r="CE104" i="1"/>
  <c r="CK103" i="1"/>
  <c r="CJ103" i="1"/>
  <c r="CI103" i="1"/>
  <c r="CH103" i="1"/>
  <c r="CG103" i="1"/>
  <c r="CF103" i="1"/>
  <c r="BZ103" i="1"/>
  <c r="CE103" i="1"/>
  <c r="CK102" i="1"/>
  <c r="CJ102" i="1"/>
  <c r="CI102" i="1"/>
  <c r="CH102" i="1"/>
  <c r="CG102" i="1"/>
  <c r="CF102" i="1"/>
  <c r="BZ102" i="1"/>
  <c r="CE102" i="1"/>
  <c r="L90" i="1"/>
  <c r="AM90" i="1"/>
  <c r="AM89" i="1"/>
  <c r="L89" i="1"/>
  <c r="AM87" i="1"/>
  <c r="L87" i="1"/>
  <c r="L85" i="1"/>
  <c r="L84" i="1"/>
  <c r="BK279" i="2"/>
  <c r="BK269" i="2"/>
  <c r="J254" i="2"/>
  <c r="J247" i="2"/>
  <c r="BK234" i="2"/>
  <c r="BK226" i="2"/>
  <c r="BK203" i="2"/>
  <c r="BK189" i="2"/>
  <c r="J170" i="2"/>
  <c r="BK159" i="2"/>
  <c r="BK148" i="2"/>
  <c r="J270" i="2"/>
  <c r="BK254" i="2"/>
  <c r="BK239" i="2"/>
  <c r="J224" i="2"/>
  <c r="J217" i="2"/>
  <c r="J207" i="2"/>
  <c r="J187" i="2"/>
  <c r="J177" i="2"/>
  <c r="BK165" i="2"/>
  <c r="J152" i="2"/>
  <c r="BK283" i="2"/>
  <c r="J272" i="2"/>
  <c r="J192" i="2"/>
  <c r="BK242" i="3"/>
  <c r="J237" i="3"/>
  <c r="J229" i="3"/>
  <c r="BK208" i="3"/>
  <c r="J205" i="3"/>
  <c r="J195" i="3"/>
  <c r="BK193" i="3"/>
  <c r="BK191" i="3"/>
  <c r="BK177" i="3"/>
  <c r="J169" i="3"/>
  <c r="BK161" i="3"/>
  <c r="J152" i="3"/>
  <c r="J137" i="3"/>
  <c r="BK229" i="3"/>
  <c r="J217" i="3"/>
  <c r="BK207" i="3"/>
  <c r="BK200" i="3"/>
  <c r="J191" i="3"/>
  <c r="BK174" i="3"/>
  <c r="J159" i="3"/>
  <c r="BK143" i="3"/>
  <c r="J212" i="3"/>
  <c r="J199" i="3"/>
  <c r="BK170" i="3"/>
  <c r="J163" i="3"/>
  <c r="J146" i="3"/>
  <c r="J152" i="4"/>
  <c r="BK140" i="4"/>
  <c r="J153" i="4"/>
  <c r="J139" i="4"/>
  <c r="J158" i="4"/>
  <c r="BK132" i="5"/>
  <c r="J134" i="5"/>
  <c r="J187" i="6"/>
  <c r="BK173" i="6"/>
  <c r="BK159" i="6"/>
  <c r="J153" i="6"/>
  <c r="BK148" i="6"/>
  <c r="J142" i="6"/>
  <c r="J195" i="6"/>
  <c r="J189" i="6"/>
  <c r="J179" i="6"/>
  <c r="J174" i="6"/>
  <c r="BK160" i="6"/>
  <c r="BK152" i="6"/>
  <c r="BK149" i="6"/>
  <c r="J143" i="6"/>
  <c r="BK134" i="6"/>
  <c r="J193" i="6"/>
  <c r="J186" i="6"/>
  <c r="J182" i="6"/>
  <c r="BK179" i="6"/>
  <c r="J175" i="6"/>
  <c r="BK170" i="6"/>
  <c r="J165" i="6"/>
  <c r="J161" i="6"/>
  <c r="J148" i="6"/>
  <c r="J139" i="6"/>
  <c r="BK191" i="6"/>
  <c r="BK184" i="6"/>
  <c r="J178" i="6"/>
  <c r="BK168" i="6"/>
  <c r="BK163" i="6"/>
  <c r="J154" i="6"/>
  <c r="BK144" i="6"/>
  <c r="J133" i="6"/>
  <c r="J283" i="2"/>
  <c r="BK272" i="2"/>
  <c r="BK263" i="2"/>
  <c r="J250" i="2"/>
  <c r="BK243" i="2"/>
  <c r="BK228" i="2"/>
  <c r="BK217" i="2"/>
  <c r="J208" i="2"/>
  <c r="BK183" i="2"/>
  <c r="BK169" i="2"/>
  <c r="J153" i="2"/>
  <c r="BK147" i="2"/>
  <c r="J263" i="2"/>
  <c r="BK250" i="2"/>
  <c r="J236" i="2"/>
  <c r="J226" i="2"/>
  <c r="BK219" i="2"/>
  <c r="BK208" i="2"/>
  <c r="J189" i="2"/>
  <c r="J181" i="2"/>
  <c r="BK170" i="2"/>
  <c r="BK153" i="2"/>
  <c r="J147" i="2"/>
  <c r="J279" i="2"/>
  <c r="J228" i="2"/>
  <c r="BK185" i="2"/>
  <c r="J242" i="3"/>
  <c r="BK235" i="3"/>
  <c r="BK225" i="3"/>
  <c r="BK217" i="3"/>
  <c r="J207" i="3"/>
  <c r="BK201" i="3"/>
  <c r="J194" i="3"/>
  <c r="BK190" i="3"/>
  <c r="BK185" i="3"/>
  <c r="J168" i="3"/>
  <c r="BK159" i="3"/>
  <c r="J143" i="3"/>
  <c r="J135" i="3"/>
  <c r="J227" i="3"/>
  <c r="BK212" i="3"/>
  <c r="BK206" i="3"/>
  <c r="BK199" i="3"/>
  <c r="J190" i="3"/>
  <c r="BK165" i="3"/>
  <c r="BK158" i="3"/>
  <c r="J139" i="3"/>
  <c r="BK232" i="3"/>
  <c r="BK205" i="3"/>
  <c r="J189" i="3"/>
  <c r="J177" i="3"/>
  <c r="BK167" i="3"/>
  <c r="BK153" i="3"/>
  <c r="BK139" i="3"/>
  <c r="J145" i="4"/>
  <c r="BK153" i="4"/>
  <c r="BK149" i="4"/>
  <c r="J140" i="4"/>
  <c r="J155" i="4"/>
  <c r="BK135" i="5"/>
  <c r="BK134" i="5"/>
  <c r="BK195" i="6"/>
  <c r="BK174" i="6"/>
  <c r="J164" i="6"/>
  <c r="BK158" i="6"/>
  <c r="BK151" i="6"/>
  <c r="BK143" i="6"/>
  <c r="J136" i="6"/>
  <c r="J192" i="6"/>
  <c r="BK182" i="6"/>
  <c r="BK175" i="6"/>
  <c r="BK166" i="6"/>
  <c r="J155" i="6"/>
  <c r="J150" i="6"/>
  <c r="BK136" i="6"/>
  <c r="J172" i="6"/>
  <c r="J168" i="6"/>
  <c r="J162" i="6"/>
  <c r="BK157" i="6"/>
  <c r="BK142" i="6"/>
  <c r="J138" i="6"/>
  <c r="BK189" i="6"/>
  <c r="BK180" i="6"/>
  <c r="BK169" i="6"/>
  <c r="J166" i="6"/>
  <c r="J158" i="6"/>
  <c r="J146" i="6"/>
  <c r="BK137" i="6"/>
  <c r="BK276" i="2"/>
  <c r="J269" i="2"/>
  <c r="J252" i="2"/>
  <c r="BK247" i="2"/>
  <c r="BK236" i="2"/>
  <c r="J227" i="2"/>
  <c r="J213" i="2"/>
  <c r="BK192" i="2"/>
  <c r="BK177" i="2"/>
  <c r="J169" i="2"/>
  <c r="BK158" i="2"/>
  <c r="J140" i="2"/>
  <c r="BK252" i="2"/>
  <c r="BK248" i="2"/>
  <c r="J234" i="2"/>
  <c r="BK221" i="2"/>
  <c r="J219" i="2"/>
  <c r="BK207" i="2"/>
  <c r="J183" i="2"/>
  <c r="J174" i="2"/>
  <c r="J158" i="2"/>
  <c r="BK140" i="2"/>
  <c r="J276" i="2"/>
  <c r="BK198" i="2"/>
  <c r="J141" i="2"/>
  <c r="BK239" i="3"/>
  <c r="J232" i="3"/>
  <c r="J222" i="3"/>
  <c r="J210" i="3"/>
  <c r="BK203" i="3"/>
  <c r="BK194" i="3"/>
  <c r="J192" i="3"/>
  <c r="BK189" i="3"/>
  <c r="J174" i="3"/>
  <c r="J165" i="3"/>
  <c r="BK146" i="3"/>
  <c r="J239" i="3"/>
  <c r="BK222" i="3"/>
  <c r="BK210" i="3"/>
  <c r="J203" i="3"/>
  <c r="BK195" i="3"/>
  <c r="J185" i="3"/>
  <c r="BK163" i="3"/>
  <c r="BK152" i="3"/>
  <c r="BK135" i="3"/>
  <c r="BK227" i="3"/>
  <c r="J200" i="3"/>
  <c r="BK187" i="3"/>
  <c r="BK169" i="3"/>
  <c r="J158" i="3"/>
  <c r="J141" i="3"/>
  <c r="J149" i="4"/>
  <c r="BK139" i="4"/>
  <c r="BK135" i="4"/>
  <c r="BK159" i="4"/>
  <c r="BK158" i="4"/>
  <c r="BK152" i="4"/>
  <c r="BK145" i="4"/>
  <c r="J135" i="4"/>
  <c r="BK131" i="5"/>
  <c r="BK133" i="5"/>
  <c r="J133" i="5"/>
  <c r="BK188" i="6"/>
  <c r="J181" i="6"/>
  <c r="J170" i="6"/>
  <c r="BK154" i="6"/>
  <c r="J149" i="6"/>
  <c r="BK141" i="6"/>
  <c r="BK132" i="6"/>
  <c r="J191" i="6"/>
  <c r="BK178" i="6"/>
  <c r="BK172" i="6"/>
  <c r="J157" i="6"/>
  <c r="BK153" i="6"/>
  <c r="J147" i="6"/>
  <c r="BK145" i="6"/>
  <c r="BK135" i="6"/>
  <c r="BK192" i="6"/>
  <c r="J185" i="6"/>
  <c r="J180" i="6"/>
  <c r="BK176" i="6"/>
  <c r="J171" i="6"/>
  <c r="J167" i="6"/>
  <c r="J163" i="6"/>
  <c r="BK156" i="6"/>
  <c r="BK140" i="6"/>
  <c r="J137" i="6"/>
  <c r="J188" i="6"/>
  <c r="J183" i="6"/>
  <c r="J177" i="6"/>
  <c r="BK161" i="6"/>
  <c r="J152" i="6"/>
  <c r="J140" i="6"/>
  <c r="J134" i="6"/>
  <c r="J281" i="2"/>
  <c r="BK270" i="2"/>
  <c r="BK257" i="2"/>
  <c r="J248" i="2"/>
  <c r="J239" i="2"/>
  <c r="BK232" i="2"/>
  <c r="BK224" i="2"/>
  <c r="J198" i="2"/>
  <c r="BK181" i="2"/>
  <c r="J165" i="2"/>
  <c r="BK152" i="2"/>
  <c r="BK141" i="2"/>
  <c r="J257" i="2"/>
  <c r="J243" i="2"/>
  <c r="BK227" i="2"/>
  <c r="J221" i="2"/>
  <c r="BK213" i="2"/>
  <c r="J203" i="2"/>
  <c r="J185" i="2"/>
  <c r="BK174" i="2"/>
  <c r="J159" i="2"/>
  <c r="J148" i="2"/>
  <c r="BK281" i="2"/>
  <c r="J232" i="2"/>
  <c r="BK187" i="2"/>
  <c r="AS94" i="1"/>
  <c r="J197" i="3"/>
  <c r="J193" i="3"/>
  <c r="J187" i="3"/>
  <c r="J170" i="3"/>
  <c r="J167" i="3"/>
  <c r="J154" i="3"/>
  <c r="BK141" i="3"/>
  <c r="BK237" i="3"/>
  <c r="J225" i="3"/>
  <c r="J208" i="3"/>
  <c r="J201" i="3"/>
  <c r="BK192" i="3"/>
  <c r="BK179" i="3"/>
  <c r="J161" i="3"/>
  <c r="J153" i="3"/>
  <c r="J235" i="3"/>
  <c r="J206" i="3"/>
  <c r="BK197" i="3"/>
  <c r="J179" i="3"/>
  <c r="BK168" i="3"/>
  <c r="BK154" i="3"/>
  <c r="BK137" i="3"/>
  <c r="BK146" i="4"/>
  <c r="BK155" i="4"/>
  <c r="J146" i="4"/>
  <c r="J159" i="4"/>
  <c r="J135" i="5"/>
  <c r="J131" i="5"/>
  <c r="J132" i="5"/>
  <c r="BK190" i="6"/>
  <c r="BK185" i="6"/>
  <c r="BK162" i="6"/>
  <c r="BK155" i="6"/>
  <c r="BK150" i="6"/>
  <c r="J145" i="6"/>
  <c r="BK139" i="6"/>
  <c r="BK193" i="6"/>
  <c r="BK187" i="6"/>
  <c r="J176" i="6"/>
  <c r="BK165" i="6"/>
  <c r="J156" i="6"/>
  <c r="J151" i="6"/>
  <c r="BK146" i="6"/>
  <c r="J141" i="6"/>
  <c r="BK133" i="6"/>
  <c r="J190" i="6"/>
  <c r="J184" i="6"/>
  <c r="BK183" i="6"/>
  <c r="BK177" i="6"/>
  <c r="J173" i="6"/>
  <c r="J169" i="6"/>
  <c r="BK164" i="6"/>
  <c r="J159" i="6"/>
  <c r="J144" i="6"/>
  <c r="J135" i="6"/>
  <c r="BK186" i="6"/>
  <c r="BK181" i="6"/>
  <c r="BK171" i="6"/>
  <c r="BK167" i="6"/>
  <c r="J160" i="6"/>
  <c r="BK147" i="6"/>
  <c r="BK138" i="6"/>
  <c r="J132" i="6"/>
  <c r="BK139" i="2" l="1"/>
  <c r="J139" i="2"/>
  <c r="J98" i="2"/>
  <c r="R180" i="2"/>
  <c r="P218" i="2"/>
  <c r="P223" i="2"/>
  <c r="R238" i="2"/>
  <c r="BK256" i="2"/>
  <c r="J256" i="2" s="1"/>
  <c r="J105" i="2" s="1"/>
  <c r="BK271" i="2"/>
  <c r="J271" i="2"/>
  <c r="J106" i="2" s="1"/>
  <c r="BK280" i="2"/>
  <c r="J280" i="2"/>
  <c r="J107" i="2"/>
  <c r="BK134" i="3"/>
  <c r="J134" i="3" s="1"/>
  <c r="J98" i="3" s="1"/>
  <c r="P234" i="3"/>
  <c r="R238" i="3"/>
  <c r="P134" i="4"/>
  <c r="R148" i="4"/>
  <c r="T157" i="4"/>
  <c r="T156" i="4" s="1"/>
  <c r="T132" i="4" s="1"/>
  <c r="BK130" i="5"/>
  <c r="J130" i="5"/>
  <c r="J98" i="5"/>
  <c r="BK131" i="6"/>
  <c r="BK130" i="6" s="1"/>
  <c r="R139" i="2"/>
  <c r="T180" i="2"/>
  <c r="R218" i="2"/>
  <c r="BK223" i="2"/>
  <c r="J223" i="2"/>
  <c r="J101" i="2"/>
  <c r="BK238" i="2"/>
  <c r="J238" i="2" s="1"/>
  <c r="J102" i="2" s="1"/>
  <c r="P256" i="2"/>
  <c r="R271" i="2"/>
  <c r="T280" i="2"/>
  <c r="R134" i="3"/>
  <c r="R133" i="3"/>
  <c r="R132" i="3" s="1"/>
  <c r="R234" i="3"/>
  <c r="R233" i="3"/>
  <c r="P238" i="3"/>
  <c r="R134" i="4"/>
  <c r="R133" i="4" s="1"/>
  <c r="BK148" i="4"/>
  <c r="J148" i="4"/>
  <c r="J99" i="4" s="1"/>
  <c r="BK157" i="4"/>
  <c r="J157" i="4"/>
  <c r="J102" i="4"/>
  <c r="T130" i="5"/>
  <c r="T129" i="5" s="1"/>
  <c r="T128" i="5" s="1"/>
  <c r="R131" i="6"/>
  <c r="R130" i="6" s="1"/>
  <c r="R129" i="6" s="1"/>
  <c r="T139" i="2"/>
  <c r="BK180" i="2"/>
  <c r="J180" i="2" s="1"/>
  <c r="J99" i="2" s="1"/>
  <c r="T218" i="2"/>
  <c r="R223" i="2"/>
  <c r="P238" i="2"/>
  <c r="T256" i="2"/>
  <c r="T271" i="2"/>
  <c r="T255" i="2" s="1"/>
  <c r="R280" i="2"/>
  <c r="T134" i="3"/>
  <c r="T133" i="3"/>
  <c r="BK234" i="3"/>
  <c r="J234" i="3" s="1"/>
  <c r="J101" i="3" s="1"/>
  <c r="BK238" i="3"/>
  <c r="J238" i="3"/>
  <c r="J102" i="3" s="1"/>
  <c r="T134" i="4"/>
  <c r="T133" i="4"/>
  <c r="T148" i="4"/>
  <c r="R157" i="4"/>
  <c r="R156" i="4"/>
  <c r="R130" i="5"/>
  <c r="R129" i="5" s="1"/>
  <c r="R128" i="5" s="1"/>
  <c r="P131" i="6"/>
  <c r="P130" i="6"/>
  <c r="P129" i="6" s="1"/>
  <c r="AU99" i="1" s="1"/>
  <c r="P139" i="2"/>
  <c r="P138" i="2"/>
  <c r="P180" i="2"/>
  <c r="BK218" i="2"/>
  <c r="J218" i="2"/>
  <c r="J100" i="2"/>
  <c r="T223" i="2"/>
  <c r="T238" i="2"/>
  <c r="R256" i="2"/>
  <c r="R255" i="2"/>
  <c r="P271" i="2"/>
  <c r="P280" i="2"/>
  <c r="P134" i="3"/>
  <c r="P133" i="3"/>
  <c r="T234" i="3"/>
  <c r="T233" i="3" s="1"/>
  <c r="T238" i="3"/>
  <c r="BK134" i="4"/>
  <c r="J134" i="4" s="1"/>
  <c r="J98" i="4" s="1"/>
  <c r="P148" i="4"/>
  <c r="P157" i="4"/>
  <c r="P156" i="4" s="1"/>
  <c r="P130" i="5"/>
  <c r="P129" i="5"/>
  <c r="P128" i="5"/>
  <c r="AU98" i="1" s="1"/>
  <c r="T131" i="6"/>
  <c r="T130" i="6"/>
  <c r="T129" i="6"/>
  <c r="BK231" i="3"/>
  <c r="J231" i="3" s="1"/>
  <c r="J99" i="3" s="1"/>
  <c r="BK194" i="6"/>
  <c r="J194" i="6" s="1"/>
  <c r="J99" i="6" s="1"/>
  <c r="BK253" i="2"/>
  <c r="J253" i="2"/>
  <c r="J103" i="2" s="1"/>
  <c r="BK154" i="4"/>
  <c r="J154" i="4"/>
  <c r="J100" i="4"/>
  <c r="J89" i="6"/>
  <c r="BF132" i="6"/>
  <c r="BF133" i="6"/>
  <c r="BF139" i="6"/>
  <c r="BF144" i="6"/>
  <c r="BF147" i="6"/>
  <c r="BF151" i="6"/>
  <c r="BF156" i="6"/>
  <c r="BF165" i="6"/>
  <c r="BF167" i="6"/>
  <c r="BF177" i="6"/>
  <c r="BF179" i="6"/>
  <c r="BF187" i="6"/>
  <c r="BF134" i="6"/>
  <c r="BF135" i="6"/>
  <c r="BF136" i="6"/>
  <c r="BF142" i="6"/>
  <c r="BF143" i="6"/>
  <c r="BF153" i="6"/>
  <c r="BF162" i="6"/>
  <c r="BF166" i="6"/>
  <c r="BF168" i="6"/>
  <c r="BF170" i="6"/>
  <c r="BF176" i="6"/>
  <c r="BF181" i="6"/>
  <c r="BF182" i="6"/>
  <c r="BF183" i="6"/>
  <c r="BF184" i="6"/>
  <c r="BF185" i="6"/>
  <c r="BF189" i="6"/>
  <c r="BF192" i="6"/>
  <c r="E119" i="6"/>
  <c r="BF140" i="6"/>
  <c r="BF145" i="6"/>
  <c r="BF152" i="6"/>
  <c r="BF155" i="6"/>
  <c r="BF157" i="6"/>
  <c r="BF159" i="6"/>
  <c r="BF171" i="6"/>
  <c r="BF174" i="6"/>
  <c r="BF175" i="6"/>
  <c r="BF178" i="6"/>
  <c r="BF180" i="6"/>
  <c r="BF188" i="6"/>
  <c r="BF193" i="6"/>
  <c r="BF195" i="6"/>
  <c r="F92" i="6"/>
  <c r="BF137" i="6"/>
  <c r="BF138" i="6"/>
  <c r="BF141" i="6"/>
  <c r="BF146" i="6"/>
  <c r="BF148" i="6"/>
  <c r="BF149" i="6"/>
  <c r="BF150" i="6"/>
  <c r="BF154" i="6"/>
  <c r="BF158" i="6"/>
  <c r="BF160" i="6"/>
  <c r="BF161" i="6"/>
  <c r="BF163" i="6"/>
  <c r="BF164" i="6"/>
  <c r="BF169" i="6"/>
  <c r="BF172" i="6"/>
  <c r="BF173" i="6"/>
  <c r="BF186" i="6"/>
  <c r="BF190" i="6"/>
  <c r="BF191" i="6"/>
  <c r="J89" i="5"/>
  <c r="F125" i="5"/>
  <c r="BF132" i="5"/>
  <c r="E85" i="5"/>
  <c r="BF134" i="5"/>
  <c r="BF131" i="5"/>
  <c r="BF135" i="5"/>
  <c r="BF133" i="5"/>
  <c r="BF153" i="4"/>
  <c r="BF155" i="4"/>
  <c r="F92" i="4"/>
  <c r="E122" i="4"/>
  <c r="J126" i="4"/>
  <c r="BF135" i="4"/>
  <c r="BF145" i="4"/>
  <c r="BF146" i="4"/>
  <c r="BF149" i="4"/>
  <c r="BF158" i="4"/>
  <c r="BF159" i="4"/>
  <c r="BK133" i="3"/>
  <c r="BF139" i="4"/>
  <c r="BF140" i="4"/>
  <c r="BF152" i="4"/>
  <c r="E85" i="3"/>
  <c r="J126" i="3"/>
  <c r="BF141" i="3"/>
  <c r="BF143" i="3"/>
  <c r="BF159" i="3"/>
  <c r="BF163" i="3"/>
  <c r="BF170" i="3"/>
  <c r="BF185" i="3"/>
  <c r="BF187" i="3"/>
  <c r="BF193" i="3"/>
  <c r="BF201" i="3"/>
  <c r="BF210" i="3"/>
  <c r="BF222" i="3"/>
  <c r="BF227" i="3"/>
  <c r="BF229" i="3"/>
  <c r="BF235" i="3"/>
  <c r="F129" i="3"/>
  <c r="BF139" i="3"/>
  <c r="BF152" i="3"/>
  <c r="BF153" i="3"/>
  <c r="BF158" i="3"/>
  <c r="BF165" i="3"/>
  <c r="BF167" i="3"/>
  <c r="BF168" i="3"/>
  <c r="BF169" i="3"/>
  <c r="BF189" i="3"/>
  <c r="BF190" i="3"/>
  <c r="BF191" i="3"/>
  <c r="BF195" i="3"/>
  <c r="BF199" i="3"/>
  <c r="BF200" i="3"/>
  <c r="BF203" i="3"/>
  <c r="BF205" i="3"/>
  <c r="BF212" i="3"/>
  <c r="BF217" i="3"/>
  <c r="BF225" i="3"/>
  <c r="BF135" i="3"/>
  <c r="BF137" i="3"/>
  <c r="BF146" i="3"/>
  <c r="BF154" i="3"/>
  <c r="BF161" i="3"/>
  <c r="BF174" i="3"/>
  <c r="BF177" i="3"/>
  <c r="BF179" i="3"/>
  <c r="BF192" i="3"/>
  <c r="BF194" i="3"/>
  <c r="BF197" i="3"/>
  <c r="BF206" i="3"/>
  <c r="BF207" i="3"/>
  <c r="BF208" i="3"/>
  <c r="BF232" i="3"/>
  <c r="BF237" i="3"/>
  <c r="BF239" i="3"/>
  <c r="BF242" i="3"/>
  <c r="F92" i="2"/>
  <c r="E127" i="2"/>
  <c r="BF140" i="2"/>
  <c r="BF187" i="2"/>
  <c r="BF203" i="2"/>
  <c r="BF228" i="2"/>
  <c r="BF232" i="2"/>
  <c r="BF272" i="2"/>
  <c r="BF276" i="2"/>
  <c r="BF279" i="2"/>
  <c r="J89" i="2"/>
  <c r="BF147" i="2"/>
  <c r="BF148" i="2"/>
  <c r="BF152" i="2"/>
  <c r="BF153" i="2"/>
  <c r="BF158" i="2"/>
  <c r="BF159" i="2"/>
  <c r="BF165" i="2"/>
  <c r="BF170" i="2"/>
  <c r="BF174" i="2"/>
  <c r="BF189" i="2"/>
  <c r="BF192" i="2"/>
  <c r="BF198" i="2"/>
  <c r="BF213" i="2"/>
  <c r="BF217" i="2"/>
  <c r="BF219" i="2"/>
  <c r="BF227" i="2"/>
  <c r="BF236" i="2"/>
  <c r="BF239" i="2"/>
  <c r="BF247" i="2"/>
  <c r="BF250" i="2"/>
  <c r="BF252" i="2"/>
  <c r="BF257" i="2"/>
  <c r="BF269" i="2"/>
  <c r="BF141" i="2"/>
  <c r="BF169" i="2"/>
  <c r="BF177" i="2"/>
  <c r="BF181" i="2"/>
  <c r="BF183" i="2"/>
  <c r="BF185" i="2"/>
  <c r="BF207" i="2"/>
  <c r="BF208" i="2"/>
  <c r="BF221" i="2"/>
  <c r="BF224" i="2"/>
  <c r="BF226" i="2"/>
  <c r="BF234" i="2"/>
  <c r="BF243" i="2"/>
  <c r="BF248" i="2"/>
  <c r="BF254" i="2"/>
  <c r="BF263" i="2"/>
  <c r="BF270" i="2"/>
  <c r="BF281" i="2"/>
  <c r="BF283" i="2"/>
  <c r="F39" i="2"/>
  <c r="BD95" i="1"/>
  <c r="F35" i="3"/>
  <c r="AZ96" i="1" s="1"/>
  <c r="F37" i="4"/>
  <c r="BB97" i="1"/>
  <c r="J35" i="4"/>
  <c r="AV97" i="1" s="1"/>
  <c r="F37" i="5"/>
  <c r="BB98" i="1"/>
  <c r="F38" i="5"/>
  <c r="BC98" i="1" s="1"/>
  <c r="F35" i="5"/>
  <c r="AZ98" i="1"/>
  <c r="F39" i="5"/>
  <c r="BD98" i="1" s="1"/>
  <c r="F37" i="2"/>
  <c r="BB95" i="1"/>
  <c r="F37" i="3"/>
  <c r="BB96" i="1" s="1"/>
  <c r="F39" i="3"/>
  <c r="BD96" i="1"/>
  <c r="F39" i="6"/>
  <c r="BD99" i="1" s="1"/>
  <c r="J35" i="6"/>
  <c r="AV99" i="1"/>
  <c r="F35" i="2"/>
  <c r="AZ95" i="1" s="1"/>
  <c r="J35" i="2"/>
  <c r="AV95" i="1"/>
  <c r="F38" i="3"/>
  <c r="BC96" i="1" s="1"/>
  <c r="F38" i="4"/>
  <c r="BC97" i="1"/>
  <c r="F37" i="6"/>
  <c r="BB99" i="1" s="1"/>
  <c r="F38" i="6"/>
  <c r="BC99" i="1"/>
  <c r="F38" i="2"/>
  <c r="BC95" i="1" s="1"/>
  <c r="J35" i="3"/>
  <c r="AV96" i="1"/>
  <c r="F39" i="4"/>
  <c r="BD97" i="1" s="1"/>
  <c r="F35" i="4"/>
  <c r="AZ97" i="1"/>
  <c r="F35" i="6"/>
  <c r="AZ99" i="1" s="1"/>
  <c r="J35" i="5"/>
  <c r="AV98" i="1"/>
  <c r="BK138" i="2" l="1"/>
  <c r="J138" i="2" s="1"/>
  <c r="J97" i="2" s="1"/>
  <c r="BK255" i="2"/>
  <c r="J255" i="2" s="1"/>
  <c r="J104" i="2" s="1"/>
  <c r="P255" i="2"/>
  <c r="P137" i="2" s="1"/>
  <c r="AU95" i="1" s="1"/>
  <c r="R132" i="4"/>
  <c r="R138" i="2"/>
  <c r="R137" i="2"/>
  <c r="P133" i="4"/>
  <c r="P132" i="4"/>
  <c r="AU97" i="1" s="1"/>
  <c r="BK129" i="6"/>
  <c r="J129" i="6" s="1"/>
  <c r="J96" i="6" s="1"/>
  <c r="J30" i="6" s="1"/>
  <c r="J108" i="6" s="1"/>
  <c r="BF108" i="6" s="1"/>
  <c r="F36" i="6" s="1"/>
  <c r="BA99" i="1" s="1"/>
  <c r="P233" i="3"/>
  <c r="P132" i="3" s="1"/>
  <c r="AU96" i="1" s="1"/>
  <c r="T132" i="3"/>
  <c r="T138" i="2"/>
  <c r="T137" i="2" s="1"/>
  <c r="BK233" i="3"/>
  <c r="J233" i="3"/>
  <c r="J100" i="3"/>
  <c r="J130" i="6"/>
  <c r="J97" i="6"/>
  <c r="J131" i="6"/>
  <c r="J98" i="6"/>
  <c r="BK133" i="4"/>
  <c r="J133" i="4" s="1"/>
  <c r="J97" i="4" s="1"/>
  <c r="BK156" i="4"/>
  <c r="J156" i="4" s="1"/>
  <c r="J101" i="4" s="1"/>
  <c r="BK129" i="5"/>
  <c r="J129" i="5"/>
  <c r="J97" i="5" s="1"/>
  <c r="J133" i="3"/>
  <c r="J97" i="3"/>
  <c r="BK137" i="2"/>
  <c r="J137" i="2" s="1"/>
  <c r="J96" i="2" s="1"/>
  <c r="AZ94" i="1"/>
  <c r="BC94" i="1"/>
  <c r="AY94" i="1" s="1"/>
  <c r="BB94" i="1"/>
  <c r="W34" i="1"/>
  <c r="BD94" i="1"/>
  <c r="W36" i="1" s="1"/>
  <c r="J30" i="2" l="1"/>
  <c r="J116" i="2" s="1"/>
  <c r="J110" i="2" s="1"/>
  <c r="J118" i="2" s="1"/>
  <c r="BK132" i="4"/>
  <c r="J132" i="4"/>
  <c r="J96" i="4" s="1"/>
  <c r="BK132" i="3"/>
  <c r="J132" i="3"/>
  <c r="J96" i="3" s="1"/>
  <c r="J30" i="3" s="1"/>
  <c r="J111" i="3" s="1"/>
  <c r="BF111" i="3" s="1"/>
  <c r="F36" i="3" s="1"/>
  <c r="BA96" i="1" s="1"/>
  <c r="BK128" i="5"/>
  <c r="J128" i="5"/>
  <c r="J96" i="5" s="1"/>
  <c r="J30" i="5" s="1"/>
  <c r="J107" i="5" s="1"/>
  <c r="BF107" i="5" s="1"/>
  <c r="J36" i="5" s="1"/>
  <c r="AW98" i="1" s="1"/>
  <c r="AT98" i="1" s="1"/>
  <c r="BF116" i="2"/>
  <c r="J31" i="2"/>
  <c r="AU94" i="1"/>
  <c r="J102" i="6"/>
  <c r="J110" i="6" s="1"/>
  <c r="J36" i="6"/>
  <c r="AW99" i="1" s="1"/>
  <c r="AT99" i="1" s="1"/>
  <c r="J36" i="2"/>
  <c r="AW95" i="1"/>
  <c r="AT95" i="1" s="1"/>
  <c r="J32" i="2"/>
  <c r="AG95" i="1"/>
  <c r="W35" i="1"/>
  <c r="AX94" i="1"/>
  <c r="AV94" i="1"/>
  <c r="F36" i="2"/>
  <c r="BA95" i="1" s="1"/>
  <c r="J30" i="4" l="1"/>
  <c r="J111" i="4" s="1"/>
  <c r="J105" i="4" s="1"/>
  <c r="J113" i="4"/>
  <c r="J31" i="6"/>
  <c r="BF111" i="4"/>
  <c r="F36" i="4" s="1"/>
  <c r="BA97" i="1" s="1"/>
  <c r="J31" i="4"/>
  <c r="J41" i="2"/>
  <c r="AN95" i="1"/>
  <c r="J32" i="6"/>
  <c r="AG99" i="1" s="1"/>
  <c r="AN99" i="1" s="1"/>
  <c r="J36" i="3"/>
  <c r="AW96" i="1"/>
  <c r="AT96" i="1" s="1"/>
  <c r="F36" i="5"/>
  <c r="BA98" i="1"/>
  <c r="J101" i="5"/>
  <c r="J31" i="5" s="1"/>
  <c r="J32" i="5" s="1"/>
  <c r="AG98" i="1" s="1"/>
  <c r="AN98" i="1" s="1"/>
  <c r="J105" i="3"/>
  <c r="J113" i="3"/>
  <c r="J32" i="4"/>
  <c r="AG97" i="1"/>
  <c r="J41" i="6" l="1"/>
  <c r="J41" i="5"/>
  <c r="J31" i="3"/>
  <c r="J36" i="4"/>
  <c r="AW97" i="1" s="1"/>
  <c r="AT97" i="1" s="1"/>
  <c r="J109" i="5"/>
  <c r="J32" i="3"/>
  <c r="AG96" i="1" s="1"/>
  <c r="AN96" i="1" s="1"/>
  <c r="BA94" i="1"/>
  <c r="W33" i="1"/>
  <c r="J41" i="4" l="1"/>
  <c r="J41" i="3"/>
  <c r="AN97" i="1"/>
  <c r="AG94" i="1"/>
  <c r="AG103" i="1" s="1"/>
  <c r="CD103" i="1" s="1"/>
  <c r="AW94" i="1"/>
  <c r="AK33" i="1"/>
  <c r="AG104" i="1" l="1"/>
  <c r="CD104" i="1"/>
  <c r="AG102" i="1"/>
  <c r="CD102" i="1"/>
  <c r="AK26" i="1"/>
  <c r="AT94" i="1"/>
  <c r="AG105" i="1"/>
  <c r="AV105" i="1"/>
  <c r="BY105" i="1" s="1"/>
  <c r="AV103" i="1"/>
  <c r="BY103" i="1" s="1"/>
  <c r="AN94" i="1" l="1"/>
  <c r="CD105" i="1"/>
  <c r="AN103" i="1"/>
  <c r="W32" i="1"/>
  <c r="AV102" i="1"/>
  <c r="BY102" i="1" s="1"/>
  <c r="AV104" i="1"/>
  <c r="BY104" i="1"/>
  <c r="AN105" i="1"/>
  <c r="AG101" i="1"/>
  <c r="AK27" i="1"/>
  <c r="AK29" i="1"/>
  <c r="AN102" i="1" l="1"/>
  <c r="AN104" i="1"/>
  <c r="AK32" i="1"/>
  <c r="AK38" i="1" s="1"/>
  <c r="AG107" i="1"/>
  <c r="AN101" i="1" l="1"/>
  <c r="AN107" i="1"/>
</calcChain>
</file>

<file path=xl/sharedStrings.xml><?xml version="1.0" encoding="utf-8"?>
<sst xmlns="http://schemas.openxmlformats.org/spreadsheetml/2006/main" count="5124" uniqueCount="862">
  <si>
    <t>Export Komplet</t>
  </si>
  <si>
    <t/>
  </si>
  <si>
    <t>2.0</t>
  </si>
  <si>
    <t>False</t>
  </si>
  <si>
    <t>{65c07478-713f-42ce-9bf2-20678bc95a7b}</t>
  </si>
  <si>
    <t>&gt;&gt;  skryté stĺpce  &lt;&lt;</t>
  </si>
  <si>
    <t>0,01</t>
  </si>
  <si>
    <t>20</t>
  </si>
  <si>
    <t>REKAPITULÁCIA STAVBY</t>
  </si>
  <si>
    <t>v ---  nižšie sa nachádzajú doplnkové a pomocné údaje k zostavám  --- v</t>
  </si>
  <si>
    <t>Návod na vyplnenie</t>
  </si>
  <si>
    <t>0,001</t>
  </si>
  <si>
    <t>Kód:</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</si>
  <si>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</si>
  <si>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</si>
  <si>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Komunitná záhrada v meste Spišská Belá</t>
  </si>
  <si>
    <t>JKSO:</t>
  </si>
  <si>
    <t>KS:</t>
  </si>
  <si>
    <t>Miesto:</t>
  </si>
  <si>
    <t>Spišská Belá</t>
  </si>
  <si>
    <t>Dátum:</t>
  </si>
  <si>
    <t>11. 8. 2022</t>
  </si>
  <si>
    <t>Objednávateľ:</t>
  </si>
  <si>
    <t>IČO:</t>
  </si>
  <si>
    <t>Mestský úrad Spišská Belá</t>
  </si>
  <si>
    <t>IČ DPH:</t>
  </si>
  <si>
    <t>Zhotoviteľ:</t>
  </si>
  <si>
    <t>Vyplň údaj</t>
  </si>
  <si>
    <t>Projektant:</t>
  </si>
  <si>
    <t>2ka, s.r.o.</t>
  </si>
  <si>
    <t>True</t>
  </si>
  <si>
    <t>Spracovateľ:</t>
  </si>
  <si>
    <t>ROSOFT, s.r.o.</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</si>
  <si>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</si>
  <si>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</si>
  <si>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</si>
  <si>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</si>
  <si>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</si>
  <si>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</si>
  <si>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</si>
  <si>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</si>
  <si>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</si>
  <si>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</si>
  <si>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</si>
  <si>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</si>
  <si>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</si>
  <si>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</si>
  <si>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</si>
  <si>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</si>
  <si>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</si>
  <si>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</si>
  <si>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</si>
  <si>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</si>
  <si>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</si>
  <si>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</si>
  <si>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</si>
  <si>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</si>
  <si>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</si>
  <si>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</si>
  <si>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</si>
  <si>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</si>
  <si>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</si>
  <si>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</si>
  <si>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</si>
  <si>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</si>
  <si>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</si>
  <si>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</si>
  <si>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</si>
  <si>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</si>
  <si>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</si>
  <si>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</si>
  <si>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</si>
  <si>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</si>
  <si>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</si>
  <si>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</si>
  <si>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</si>
  <si>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</si>
  <si>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</si>
  <si>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</si>
  <si>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</si>
  <si>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t>
  </si>
  <si>
    <t>SO 01</t>
  </si>
  <si>
    <t>Spevnené plochy a amfiteáter</t>
  </si>
  <si>
    <t>STA</t>
  </si>
  <si>
    <t>1</t>
  </si>
  <si>
    <t>{8a0fbc0b-06e4-4b43-b6e9-3c3afdfaf461}</t>
  </si>
  <si>
    <t>SO 02</t>
  </si>
  <si>
    <t>Krajinná architektúra</t>
  </si>
  <si>
    <t>{0ea8e71b-2877-4cb3-83c7-2b54c804e15e}</t>
  </si>
  <si>
    <t>SO 03.01</t>
  </si>
  <si>
    <t>Detské ihrisko</t>
  </si>
  <si>
    <t>{aec8ea42-8d80-41b8-8caa-6c7429a55136}</t>
  </si>
  <si>
    <t>SO 03.02</t>
  </si>
  <si>
    <t>Mobiliár</t>
  </si>
  <si>
    <t>{a5f44ae7-0319-488c-b252-1d37f0156fea}</t>
  </si>
  <si>
    <t>SO 04</t>
  </si>
  <si>
    <t>Verejné osvetlenie</t>
  </si>
  <si>
    <t>{3f867fd1-90c8-4601-a767-d3dbacd6e1a4}</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</si>
  <si>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</si>
  <si>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</si>
  <si>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</si>
  <si>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</si>
  <si>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</si>
  <si>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</si>
  <si>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</si>
  <si>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</si>
  <si>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</si>
  <si>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trativod</t>
  </si>
  <si>
    <t>12,6</t>
  </si>
  <si>
    <t>2</t>
  </si>
  <si>
    <t>KRYCÍ LIST ROZPOČTU</t>
  </si>
  <si>
    <t>Objekt:</t>
  </si>
  <si>
    <t>SO 01 - Spevnené plochy a amfiteáter</t>
  </si>
  <si>
    <t>Náklady z rozpočtu</t>
  </si>
  <si>
    <t>REKAPITULÁCIA ROZPOČTU</t>
  </si>
  <si>
    <t>Kód dielu - Popis</t>
  </si>
  <si>
    <t>Cena celkom [EUR]</t>
  </si>
  <si>
    <t>1) Náklady z rozpočtu</t>
  </si>
  <si>
    <t>-1</t>
  </si>
  <si>
    <t>HSV - Práce a dodávky HSV</t>
  </si>
  <si>
    <t xml:space="preserve">    1 - Zemné práce</t>
  </si>
  <si>
    <t xml:space="preserve">    2 - Zakladanie</t>
  </si>
  <si>
    <t xml:space="preserve">    3 - Zvislé a kompletné konštrukcie</t>
  </si>
  <si>
    <t xml:space="preserve">    5 - Komunikácie</t>
  </si>
  <si>
    <t xml:space="preserve">    9 - Ostatné konštrukcie a práce-búranie</t>
  </si>
  <si>
    <t xml:space="preserve">    99 - Presun hmôt HSV</t>
  </si>
  <si>
    <t>PSV - Práce a dodávky PSV</t>
  </si>
  <si>
    <t xml:space="preserve">    762 - Konštrukcie tesárske</t>
  </si>
  <si>
    <t xml:space="preserve">    766 - Konštrukcie stolárske</t>
  </si>
  <si>
    <t xml:space="preserve">    767 - Konštrukcie doplnkové kovové</t>
  </si>
  <si>
    <t>2) Ostatné náklady</t>
  </si>
  <si>
    <t>GZS</t>
  </si>
  <si>
    <t>VRN</t>
  </si>
  <si>
    <t>Projektové práce</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</si>
  <si>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</si>
  <si>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</si>
  <si>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</si>
  <si>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</si>
  <si>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</si>
  <si>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</si>
  <si>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</si>
  <si>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</si>
  <si>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</si>
  <si>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</si>
  <si>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</si>
  <si>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</si>
  <si>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</si>
  <si>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</si>
  <si>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</si>
  <si>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</si>
  <si>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</si>
  <si>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</si>
  <si>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</si>
  <si>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</si>
  <si>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Zemné práce</t>
  </si>
  <si>
    <t>K</t>
  </si>
  <si>
    <t>113206111.S</t>
  </si>
  <si>
    <t>Vytrhanie obrúb betónových, s vybúraním lôžka, z krajníkov alebo obrubníkov stojatých,  -0,14500t</t>
  </si>
  <si>
    <t>m</t>
  </si>
  <si>
    <t>4</t>
  </si>
  <si>
    <t>1097370301</t>
  </si>
  <si>
    <t>122201102.S</t>
  </si>
  <si>
    <t>Odkopávka a prekopávka nezapažená v hornine 3, nad 100 do 1000 m3</t>
  </si>
  <si>
    <t>m3</t>
  </si>
  <si>
    <t>-746728528</t>
  </si>
  <si>
    <t>VV</t>
  </si>
  <si>
    <t>"mlatova plocha</t>
  </si>
  <si>
    <t>0,29*540</t>
  </si>
  <si>
    <t>"pod strkove lozko pri amfiteatri</t>
  </si>
  <si>
    <t>0,3*11,6</t>
  </si>
  <si>
    <t>Súčet</t>
  </si>
  <si>
    <t>3</t>
  </si>
  <si>
    <t>122201109.S</t>
  </si>
  <si>
    <t>Odkopávky a prekopávky nezapažené. Príplatok k cenám za lepivosť horniny 3</t>
  </si>
  <si>
    <t>1676742261</t>
  </si>
  <si>
    <t>131201101.S</t>
  </si>
  <si>
    <t>Výkop nezapaženej jamy v hornine 3, do 100 m3</t>
  </si>
  <si>
    <t>1795191260</t>
  </si>
  <si>
    <t>"patka pre ocelový obrubnik</t>
  </si>
  <si>
    <t>0,25*0,25*0,25*170</t>
  </si>
  <si>
    <t>5</t>
  </si>
  <si>
    <t>131201109.S</t>
  </si>
  <si>
    <t>Hĺbenie nezapažených jám a zárezov. Príplatok za lepivosť horniny 3</t>
  </si>
  <si>
    <t>1922069652</t>
  </si>
  <si>
    <t>6</t>
  </si>
  <si>
    <t>132201101.S</t>
  </si>
  <si>
    <t>Výkop ryhy do šírky 600 mm v horn.3 do 100 m3</t>
  </si>
  <si>
    <t>228529559</t>
  </si>
  <si>
    <t>(0,35+0,5)/2*0,4*trativod</t>
  </si>
  <si>
    <t>" pod oporný múrik z debniacich tvárnic</t>
  </si>
  <si>
    <t>0,25*0,6*12,6</t>
  </si>
  <si>
    <t>7</t>
  </si>
  <si>
    <t>132201109.S</t>
  </si>
  <si>
    <t>Príplatok k cene za lepivosť pri hĺbení rýh šírky do 600 mm zapažených i nezapažených s urovnaním dna v hornine 3</t>
  </si>
  <si>
    <t>1196175448</t>
  </si>
  <si>
    <t>8</t>
  </si>
  <si>
    <t>162201101.S</t>
  </si>
  <si>
    <t>Vodorovné premiestnenie výkopku z horniny 1-4 do 20m</t>
  </si>
  <si>
    <t>1960202248</t>
  </si>
  <si>
    <t>" na deponiu</t>
  </si>
  <si>
    <t>5,3</t>
  </si>
  <si>
    <t>"z deponie na nasyp</t>
  </si>
  <si>
    <t>9</t>
  </si>
  <si>
    <t>162501121.S</t>
  </si>
  <si>
    <t>Vodorovné premiestnenie výkopku po spevnenej ceste z horniny tr.1-4, nad 100 do 1000 m3 na vzdialenosť do 2500 m</t>
  </si>
  <si>
    <t>1306697321</t>
  </si>
  <si>
    <t>"predpokladane ulozenie na mestskom pozemku</t>
  </si>
  <si>
    <t>160,08+2,656+4,032-5,3</t>
  </si>
  <si>
    <t>10</t>
  </si>
  <si>
    <t>167101101.S</t>
  </si>
  <si>
    <t>Nakladanie neuľahnutého výkopku z hornín tr.1-4 do 100 m3</t>
  </si>
  <si>
    <t>-1066539634</t>
  </si>
  <si>
    <t>11</t>
  </si>
  <si>
    <t>171101104.S</t>
  </si>
  <si>
    <t>Uloženie sypaniny do násypu  súdržnej horniny s mierou zhutnenia nad 100 do 102 % podľa Proctor-Standard</t>
  </si>
  <si>
    <t>1642327901</t>
  </si>
  <si>
    <t>"nasyp - terenna modelacia</t>
  </si>
  <si>
    <t>12</t>
  </si>
  <si>
    <t>171201201.S</t>
  </si>
  <si>
    <t>Uloženie sypaniny na skládky do 100 m3</t>
  </si>
  <si>
    <t>-848267021</t>
  </si>
  <si>
    <t>"deponia na stavenisku</t>
  </si>
  <si>
    <t>13</t>
  </si>
  <si>
    <t>171201202.S</t>
  </si>
  <si>
    <t>Uloženie sypaniny na skládky nad 100 do 1000 m3</t>
  </si>
  <si>
    <t>1857075643</t>
  </si>
  <si>
    <t>"mestska deponia</t>
  </si>
  <si>
    <t>161,468</t>
  </si>
  <si>
    <t>Zakladanie</t>
  </si>
  <si>
    <t>14</t>
  </si>
  <si>
    <t>211561111.S</t>
  </si>
  <si>
    <t>Výplň odvodňovacieho rebra alebo trativodu do rýh kamenivom hrubým drveným frakcie 8-16 mm</t>
  </si>
  <si>
    <t>-596182901</t>
  </si>
  <si>
    <t>(0,1+0,2)/2*0,2*trativod</t>
  </si>
  <si>
    <t>15</t>
  </si>
  <si>
    <t>211971110.S</t>
  </si>
  <si>
    <t>Zhotovenie opláštenia výplne z geotextílie, v ryhe alebo v záreze so stenami šikmými o skl. do 1:2,5</t>
  </si>
  <si>
    <t>m2</t>
  </si>
  <si>
    <t>1213016972</t>
  </si>
  <si>
    <t>0,5*trativod</t>
  </si>
  <si>
    <t>16</t>
  </si>
  <si>
    <t>M</t>
  </si>
  <si>
    <t>693110004710.S</t>
  </si>
  <si>
    <t>Geotextília polypropylénová netkaná 400 g/m2</t>
  </si>
  <si>
    <t>-808453922</t>
  </si>
  <si>
    <t>0,5*trativod*1,15</t>
  </si>
  <si>
    <t>17</t>
  </si>
  <si>
    <t>212572111.S</t>
  </si>
  <si>
    <t>Lôžko pre trativod zo štrkopiesku triedeného</t>
  </si>
  <si>
    <t>1021907138</t>
  </si>
  <si>
    <t>0,1*0,1*trativod</t>
  </si>
  <si>
    <t>18</t>
  </si>
  <si>
    <t>212755113.S</t>
  </si>
  <si>
    <t>Trativod z drenážnych rúrok bez lôžka, DN 80 mm</t>
  </si>
  <si>
    <t>-166409757</t>
  </si>
  <si>
    <t>19</t>
  </si>
  <si>
    <t>271573001.S</t>
  </si>
  <si>
    <t>Násyp pod základové konštrukcie so zhutnením zo štrkopiesku fr.0-32 mm</t>
  </si>
  <si>
    <t>-1241786101</t>
  </si>
  <si>
    <t>0,25*0,1*12,6</t>
  </si>
  <si>
    <t>"pod schodisko</t>
  </si>
  <si>
    <t>0,135</t>
  </si>
  <si>
    <t>274313611.S</t>
  </si>
  <si>
    <t>Betón základových pásov, prostý tr. C 16/20</t>
  </si>
  <si>
    <t>-1705837552</t>
  </si>
  <si>
    <t>0,25*0,6*12,6*1,035</t>
  </si>
  <si>
    <t>"stratne uvaznovane na beton na terene 3,5%</t>
  </si>
  <si>
    <t>21</t>
  </si>
  <si>
    <t>274351215.S</t>
  </si>
  <si>
    <t>Debnenie stien základových pásov, zhotovenie-dielce</t>
  </si>
  <si>
    <t>-654700343</t>
  </si>
  <si>
    <t>2*0,3*12,6</t>
  </si>
  <si>
    <t>22</t>
  </si>
  <si>
    <t>274351216.S</t>
  </si>
  <si>
    <t>Debnenie stien základových pásov, odstránenie-dielce</t>
  </si>
  <si>
    <t>1622418843</t>
  </si>
  <si>
    <t>23</t>
  </si>
  <si>
    <t>275313611.S</t>
  </si>
  <si>
    <t>Betón základových pätiek, prostý tr. C 16/20</t>
  </si>
  <si>
    <t>-1279400383</t>
  </si>
  <si>
    <t>0,25*0,25*0,35*170*1,035</t>
  </si>
  <si>
    <t>24</t>
  </si>
  <si>
    <t>275351215.S</t>
  </si>
  <si>
    <t>Debnenie stien základových pätiek, zhotovenie-dielce</t>
  </si>
  <si>
    <t>-516983561</t>
  </si>
  <si>
    <t>4*0,25*0,3*170</t>
  </si>
  <si>
    <t>25</t>
  </si>
  <si>
    <t>275351216.S</t>
  </si>
  <si>
    <t>Debnenie stien základovýcb pätiek, odstránenie-dielce</t>
  </si>
  <si>
    <t>45788868</t>
  </si>
  <si>
    <t>Zvislé a kompletné konštrukcie</t>
  </si>
  <si>
    <t>26</t>
  </si>
  <si>
    <t>311272021.S</t>
  </si>
  <si>
    <t>Murivo nosné (m3) z betónových debniacich tvárnic s betónovou výplňou C 16/20 hrúbky 200 mm</t>
  </si>
  <si>
    <t>2092621607</t>
  </si>
  <si>
    <t>0,2*0,5*12,6</t>
  </si>
  <si>
    <t>27</t>
  </si>
  <si>
    <t>311361825</t>
  </si>
  <si>
    <t>Výstuž pre murivo nosné PREMAC s betónovou výplňou z ocele B500 (10505)</t>
  </si>
  <si>
    <t>t</t>
  </si>
  <si>
    <t>-532764236</t>
  </si>
  <si>
    <t>(0,5*12,6)*12,6/1000</t>
  </si>
  <si>
    <t>Komunikácie</t>
  </si>
  <si>
    <t>28</t>
  </si>
  <si>
    <t>564210123r.S</t>
  </si>
  <si>
    <t>Mlátový kryt z drveného kameniva s prírodným stabilozátorom 9kg/m3 hr. 40mm</t>
  </si>
  <si>
    <t>-592557044</t>
  </si>
  <si>
    <t>540</t>
  </si>
  <si>
    <t>29</t>
  </si>
  <si>
    <t>564710211.0</t>
  </si>
  <si>
    <t>Podklad alebo kryt z kameniva hrubého drveného veľ. 0-35 mm s rozprestretím a zhutnením hr. 50 mm</t>
  </si>
  <si>
    <t>485918360</t>
  </si>
  <si>
    <t>30</t>
  </si>
  <si>
    <t>564761111.0</t>
  </si>
  <si>
    <t>Podklad alebo kryt z kameniva hrubého drveného veľ. 0-63 mm s rozprestretím a zhutnením hr. 200 mm</t>
  </si>
  <si>
    <t>-438853789</t>
  </si>
  <si>
    <t>31</t>
  </si>
  <si>
    <t>564761111.1</t>
  </si>
  <si>
    <t>Podklad alebo kryt z kameniva hrubého drveného veľ. 0-32 mm s rozprestretím a zhutnením hr. 250 mm</t>
  </si>
  <si>
    <t>-1938484720</t>
  </si>
  <si>
    <t>"amfiteater</t>
  </si>
  <si>
    <t>11,6</t>
  </si>
  <si>
    <t>32</t>
  </si>
  <si>
    <t>5647611200</t>
  </si>
  <si>
    <t>M+D Betónové šlapáky 1000x400x50mm, vrátane štrkového lôžka fr. 0-32 hr. 50mm</t>
  </si>
  <si>
    <t>ks</t>
  </si>
  <si>
    <t>-1520946699</t>
  </si>
  <si>
    <t>33</t>
  </si>
  <si>
    <t>5647611201</t>
  </si>
  <si>
    <t>M+D Betónové stupne 1500x350x130mm, vrátane betónového lôžka (0,34m3)</t>
  </si>
  <si>
    <t>-2054668655</t>
  </si>
  <si>
    <t>34</t>
  </si>
  <si>
    <t>5647611202</t>
  </si>
  <si>
    <t>M+D Betónové roznášacie platne 500x200x50mm</t>
  </si>
  <si>
    <t>299945949</t>
  </si>
  <si>
    <t>Ostatné konštrukcie a práce-búranie</t>
  </si>
  <si>
    <t>35</t>
  </si>
  <si>
    <t>961043111.S</t>
  </si>
  <si>
    <t>Búranie základov alebo vybúranie otvorov plochy nad 4 m2 z betónu prostého alebo preloženého kameňom,  -2,20000t</t>
  </si>
  <si>
    <t>-2105590949</t>
  </si>
  <si>
    <t>"buranie muriku kamenneho</t>
  </si>
  <si>
    <t>24,8*0,3*0,6</t>
  </si>
  <si>
    <t>36</t>
  </si>
  <si>
    <t>962022391.S</t>
  </si>
  <si>
    <t>Búranie muriva alebo vybúranie otvorov plochy nad 4 m2 nadzákladového kamenného príp. zmieš. na akúkoľvek maltu,  -2,38500t</t>
  </si>
  <si>
    <t>422474499</t>
  </si>
  <si>
    <t>24,8*0,2*0,4</t>
  </si>
  <si>
    <t>37</t>
  </si>
  <si>
    <t>979081111.S</t>
  </si>
  <si>
    <t>Odvoz sutiny a vybúraných hmôt na skládku do 1 km</t>
  </si>
  <si>
    <t>-339585692</t>
  </si>
  <si>
    <t>38</t>
  </si>
  <si>
    <t>979081121.S</t>
  </si>
  <si>
    <t>Odvoz sutiny a vybúraných hmôt na skládku za každý ďalší 1 km</t>
  </si>
  <si>
    <t>1499342728</t>
  </si>
  <si>
    <t>48,657*4 'Prepočítané koeficientom množstva</t>
  </si>
  <si>
    <t>39</t>
  </si>
  <si>
    <t>979089012.S</t>
  </si>
  <si>
    <t>Poplatok za skladovanie - betón, tehly, dlaždice (17 01) ostatné</t>
  </si>
  <si>
    <t>-991889566</t>
  </si>
  <si>
    <t>48,657-4,732</t>
  </si>
  <si>
    <t>40</t>
  </si>
  <si>
    <t>171209002.S</t>
  </si>
  <si>
    <t>Poplatok za skladovanie - zemina a kamenivo (17 05) ostatné</t>
  </si>
  <si>
    <t>1243224234</t>
  </si>
  <si>
    <t>99</t>
  </si>
  <si>
    <t>Presun hmôt HSV</t>
  </si>
  <si>
    <t>41</t>
  </si>
  <si>
    <t>998151111.S</t>
  </si>
  <si>
    <t>Presun hmôt pre obj.8152, 8153,8159,zvislá nosná konštr.z tehál,tvárnic,blokov výšky do 10 m</t>
  </si>
  <si>
    <t>-712226285</t>
  </si>
  <si>
    <t>PSV</t>
  </si>
  <si>
    <t>Práce a dodávky PSV</t>
  </si>
  <si>
    <t>762</t>
  </si>
  <si>
    <t>Konštrukcie tesárske</t>
  </si>
  <si>
    <t>42</t>
  </si>
  <si>
    <t>762712110.S</t>
  </si>
  <si>
    <t>Montáž priestorových viazaných konštrukcií z reziva hraneného prierezovej plochy do 120 cm2</t>
  </si>
  <si>
    <t>-59713571</t>
  </si>
  <si>
    <t>"amfiteáter - agatove rezivo 80x80</t>
  </si>
  <si>
    <t>110,64</t>
  </si>
  <si>
    <t>"amfiteáter - agatove rezivo 40x80</t>
  </si>
  <si>
    <t>43</t>
  </si>
  <si>
    <t>6051200001001</t>
  </si>
  <si>
    <t>Rezivo agátové - hranoly, vrátane úpravy pre exteriér</t>
  </si>
  <si>
    <t>991173416</t>
  </si>
  <si>
    <t>110,64*0,08*0,08*1,1</t>
  </si>
  <si>
    <t>12,6*0,04*0,08*1,1</t>
  </si>
  <si>
    <t>44</t>
  </si>
  <si>
    <t>762795000.S</t>
  </si>
  <si>
    <t>Spojovacie prostriedky pre priestorové viazané konštrukcie - klince, svorky, fixačné dosky</t>
  </si>
  <si>
    <t>-1668832781</t>
  </si>
  <si>
    <t>45</t>
  </si>
  <si>
    <t>998762202.S</t>
  </si>
  <si>
    <t>Presun hmôt pre konštrukcie tesárske v objektoch výšky do 12 m</t>
  </si>
  <si>
    <t>%</t>
  </si>
  <si>
    <t>1853384915</t>
  </si>
  <si>
    <t>766</t>
  </si>
  <si>
    <t>Konštrukcie stolárske</t>
  </si>
  <si>
    <t>46</t>
  </si>
  <si>
    <t>766412132.S</t>
  </si>
  <si>
    <t>Montáž obloženia stien, stĺpov a pilierov palubovkami na pero a drážku nad 1 m2 z tvrdého dreva, š. nad 60 do 80 mm</t>
  </si>
  <si>
    <t>777575004</t>
  </si>
  <si>
    <t>"amfiteater - okapotovanie</t>
  </si>
  <si>
    <t>35,61</t>
  </si>
  <si>
    <t>47</t>
  </si>
  <si>
    <t>605410000100.0</t>
  </si>
  <si>
    <t>Dosky z agátového dreva, 25x80mm, vrátane impregnovania a povrchovej úpravy bezfarebným olejom</t>
  </si>
  <si>
    <t>128688363</t>
  </si>
  <si>
    <t>35,61*1,1</t>
  </si>
  <si>
    <t>48</t>
  </si>
  <si>
    <t>998766201.S</t>
  </si>
  <si>
    <t>Presun hmot pre konštrukcie stolárske v objektoch výšky do 6 m</t>
  </si>
  <si>
    <t>-1838363190</t>
  </si>
  <si>
    <t>767</t>
  </si>
  <si>
    <t>Konštrukcie doplnkové kovové</t>
  </si>
  <si>
    <t>49</t>
  </si>
  <si>
    <t>767995100</t>
  </si>
  <si>
    <t>M+D Obrubník z oceľovej pásoviny hr. 3mm výška 100mm s navarenými očkami, vrátane oceľových kolíkov ø 12mm, d.400 - 500mm -170ks (osadených do betónových pätiek) , kotvenia a povrchovej úpravy</t>
  </si>
  <si>
    <t>-1839727184</t>
  </si>
  <si>
    <t>423,2</t>
  </si>
  <si>
    <t>50</t>
  </si>
  <si>
    <t>998767201.S</t>
  </si>
  <si>
    <t>Presun hmôt pre kovové stavebné doplnkové konštrukcie v objektoch výšky do 6 m</t>
  </si>
  <si>
    <t>492788854</t>
  </si>
  <si>
    <t>travniky</t>
  </si>
  <si>
    <t>2123,5</t>
  </si>
  <si>
    <t>zahony</t>
  </si>
  <si>
    <t>186,78</t>
  </si>
  <si>
    <t>SO 02 - Krajinná architektúra</t>
  </si>
  <si>
    <t xml:space="preserve">    763 - Konštrukcie - drevostavby</t>
  </si>
  <si>
    <t>180401211.S</t>
  </si>
  <si>
    <t>Založenie trávnika lúčneho výsevom v rovine alebo na svahu do 1:5</t>
  </si>
  <si>
    <t>-102210313</t>
  </si>
  <si>
    <t>155,5</t>
  </si>
  <si>
    <t>0057200014000</t>
  </si>
  <si>
    <t>Osivá tráv - mezofitná trávnobylinná zmes</t>
  </si>
  <si>
    <t>kg</t>
  </si>
  <si>
    <t>-899859808</t>
  </si>
  <si>
    <t>0,005*260</t>
  </si>
  <si>
    <t>180402111.S</t>
  </si>
  <si>
    <t>Založenie trávnika parkového výsevom v rovine do 1:5</t>
  </si>
  <si>
    <t>-679321919</t>
  </si>
  <si>
    <t>1968</t>
  </si>
  <si>
    <t>0057200014001</t>
  </si>
  <si>
    <t>Osivá tráv - osivo RSM 2.4 Bylinný trávnik</t>
  </si>
  <si>
    <t>-788587585</t>
  </si>
  <si>
    <t>0,015*1968</t>
  </si>
  <si>
    <t>182001121.S</t>
  </si>
  <si>
    <t>Plošná úprava terénu pri nerovnostiach terénu nad 100-150 mm v rovine alebo na svahu do 1:5</t>
  </si>
  <si>
    <t>-1565979880</t>
  </si>
  <si>
    <t>travniky+zahony</t>
  </si>
  <si>
    <t>183101111.S</t>
  </si>
  <si>
    <t>Hĺbenie jamky v rovine alebo na svahu do 1:5, objem do 0,01 m3</t>
  </si>
  <si>
    <t>1295963078</t>
  </si>
  <si>
    <t xml:space="preserve">"trvalky </t>
  </si>
  <si>
    <t>194+114+354+211</t>
  </si>
  <si>
    <t>"cibuloviny</t>
  </si>
  <si>
    <t>557*3</t>
  </si>
  <si>
    <t>183101114.S</t>
  </si>
  <si>
    <t>Hĺbenie jamky v rovine alebo na svahu do 1:5, objem nad 0,05 do 0,125 m3</t>
  </si>
  <si>
    <t>-114457987</t>
  </si>
  <si>
    <t>183101221.S</t>
  </si>
  <si>
    <t>Hĺbenie jamiek pre výsadbu v horn. 1-4 s výmenou pôdy do 50% v rovine alebo na svahu do 1:5 objemu nad 0, 40 do 1,00 m3</t>
  </si>
  <si>
    <t>1377176016</t>
  </si>
  <si>
    <t>183204112.S</t>
  </si>
  <si>
    <t>Výsadba kvetín do pripravovanej pôdy so zaliatím s jednoduchými koreňami trvaliek</t>
  </si>
  <si>
    <t>711493444</t>
  </si>
  <si>
    <t>"trvalky</t>
  </si>
  <si>
    <t>02662010002</t>
  </si>
  <si>
    <t>Calamagrostis acutiflora ‘Karl Foerster', k9</t>
  </si>
  <si>
    <t>1213933558</t>
  </si>
  <si>
    <t>02662010003</t>
  </si>
  <si>
    <t>Carex 'The Beatles', k9</t>
  </si>
  <si>
    <t>-60582705</t>
  </si>
  <si>
    <t>114</t>
  </si>
  <si>
    <t>02662010004</t>
  </si>
  <si>
    <t>Carex muskingumensis, k9</t>
  </si>
  <si>
    <t>-1163740855</t>
  </si>
  <si>
    <t>354</t>
  </si>
  <si>
    <t>02662010005</t>
  </si>
  <si>
    <t>Festuca mairei, k9</t>
  </si>
  <si>
    <t>-1881416228</t>
  </si>
  <si>
    <t>211</t>
  </si>
  <si>
    <t>183204113.S</t>
  </si>
  <si>
    <t>Výsadba kvetín do pripravovanej pôdy so zaliatím s jednoduchými koreňami cibuliek alebo hľúz</t>
  </si>
  <si>
    <t>1284544123</t>
  </si>
  <si>
    <t>02662010100</t>
  </si>
  <si>
    <t>Galanthus nivalis</t>
  </si>
  <si>
    <t>-587831205</t>
  </si>
  <si>
    <t>02662010101</t>
  </si>
  <si>
    <t>Muscari latifolium</t>
  </si>
  <si>
    <t>904191748</t>
  </si>
  <si>
    <t>02662010102</t>
  </si>
  <si>
    <t>Narcissus poeticus</t>
  </si>
  <si>
    <t>1960708446</t>
  </si>
  <si>
    <t>183205112.S</t>
  </si>
  <si>
    <t>Založenie záhonu na svahu nad 1:5 do 1:2 rovine alebo na svahu do 1:5 v hornine 3</t>
  </si>
  <si>
    <t>-1668063688</t>
  </si>
  <si>
    <t>Záhon okrasných tráv</t>
  </si>
  <si>
    <t>153,28+33,5</t>
  </si>
  <si>
    <t>183403112.r</t>
  </si>
  <si>
    <t>Obrobenie pôdy prekyprením do hĺbky nad 100 do 200 mm v rovine alebo na svahu do 1:5</t>
  </si>
  <si>
    <t>-717767507</t>
  </si>
  <si>
    <t>183403121.r</t>
  </si>
  <si>
    <t>Obrobenie pôdy prekyprením v rovine alebo na svahu do 1:5 hĺbky do 400 mm</t>
  </si>
  <si>
    <t>-1122768584</t>
  </si>
  <si>
    <t>183403153.S</t>
  </si>
  <si>
    <t>Obrobenie pôdy hrabaním v rovine alebo na svahu do 1:5</t>
  </si>
  <si>
    <t>1903504488</t>
  </si>
  <si>
    <t>"travniky</t>
  </si>
  <si>
    <t>1968+155,5</t>
  </si>
  <si>
    <t>Medzisúčet</t>
  </si>
  <si>
    <t>183403161.S</t>
  </si>
  <si>
    <t>Obrobenie pôdy valcovaním v rovine alebo na svahu do 1:5</t>
  </si>
  <si>
    <t>1687793982</t>
  </si>
  <si>
    <t>184102116.S</t>
  </si>
  <si>
    <t>Výsadba dreviny s balom v rovine alebo na svahu do 1:5, priemer balu nad 600 do 800 mm, vrátane ulozenia do spravnej pozície, zasypania jamy zmesou novej a jestvujúvej zeminy a odvozu a likvidácie  prebytočnej jestvujucej zeminy z výkopu</t>
  </si>
  <si>
    <t>1594002699</t>
  </si>
  <si>
    <t>026560000101</t>
  </si>
  <si>
    <t>Betula utilis 'Jacquemontii', viackmen 150-200</t>
  </si>
  <si>
    <t>1118255691</t>
  </si>
  <si>
    <t>026560000102</t>
  </si>
  <si>
    <t>Carpinus betulus, ok 20-25</t>
  </si>
  <si>
    <t>482635057</t>
  </si>
  <si>
    <t>026560000103</t>
  </si>
  <si>
    <t>Fagus sylvatica 'Fastigiata', ok 20-25</t>
  </si>
  <si>
    <t>-503035364</t>
  </si>
  <si>
    <t>026560000104</t>
  </si>
  <si>
    <t>Prunus accolade, viackmen 150-200</t>
  </si>
  <si>
    <t>760729340</t>
  </si>
  <si>
    <t>026560000105</t>
  </si>
  <si>
    <t>Prunus maackii 'Amber Beauty', ok 18-20</t>
  </si>
  <si>
    <t>112319524</t>
  </si>
  <si>
    <t>026560000106</t>
  </si>
  <si>
    <t>Tilia cordata, ok 20-25</t>
  </si>
  <si>
    <t>-1487661782</t>
  </si>
  <si>
    <t>693410003.8</t>
  </si>
  <si>
    <t>Dodávka zeminy zmes :  Substrát, vrátane dovozu a premiešania</t>
  </si>
  <si>
    <t>-384704390</t>
  </si>
  <si>
    <t>0,5*20</t>
  </si>
  <si>
    <t>184102211.S</t>
  </si>
  <si>
    <t>Výsadba kríku bez balu do vopred vyhĺbenej jamky v rovine alebo na svahu do 1:5 výšky do 1 m</t>
  </si>
  <si>
    <t>1264208460</t>
  </si>
  <si>
    <t>238</t>
  </si>
  <si>
    <t>0265100001001</t>
  </si>
  <si>
    <t>Ligustrum ovalifolium, 60-80</t>
  </si>
  <si>
    <t>-1465605715</t>
  </si>
  <si>
    <t>184202112.S</t>
  </si>
  <si>
    <t>Zakotvenie dreviny troma a viac kolmi pri priemere kolov do 100 mm pri dĺžke kolov do 2 m do 3 m</t>
  </si>
  <si>
    <t>-1481750190</t>
  </si>
  <si>
    <t>05541000012r</t>
  </si>
  <si>
    <t>Kôl agátový dl. 2,5m (3ks/strom)</t>
  </si>
  <si>
    <t>1930321099</t>
  </si>
  <si>
    <t>3*20</t>
  </si>
  <si>
    <t>05541000011r</t>
  </si>
  <si>
    <t>Popruh k uviazaniu stromov (1.5m na kôl)</t>
  </si>
  <si>
    <t>514538244</t>
  </si>
  <si>
    <t>1,5*20</t>
  </si>
  <si>
    <t>1845011102</t>
  </si>
  <si>
    <t>Zriadenie závlahovej misy pre stromy</t>
  </si>
  <si>
    <t>471197194</t>
  </si>
  <si>
    <t>184801121.S</t>
  </si>
  <si>
    <t>Ošetrenie vysadených drevín solitérnych, v rovine alebo na svahu do 1:5</t>
  </si>
  <si>
    <t>-913935872</t>
  </si>
  <si>
    <t>184801121r</t>
  </si>
  <si>
    <t>Natretie kmeňa ochranným náterom  ako ochrana kmeňa  listnatých stromov pred poškodením vysokou teplotou, alebo mrazom -uvaž. 0,5m2/ks</t>
  </si>
  <si>
    <t>353130968</t>
  </si>
  <si>
    <t>184802111.S</t>
  </si>
  <si>
    <t>Chemické odburinenie pôdy v rovine alebo na svahu do 1:5 postrekom naširoko</t>
  </si>
  <si>
    <t>936293245</t>
  </si>
  <si>
    <t>25231000010r</t>
  </si>
  <si>
    <t>Chemické odburinenie trávnika - herbicid</t>
  </si>
  <si>
    <t>l</t>
  </si>
  <si>
    <t>-2094748890</t>
  </si>
  <si>
    <t>(travniky+zahony)/100*0,03</t>
  </si>
  <si>
    <t>184816111.S</t>
  </si>
  <si>
    <t>Hnojenie sadeníc s dopravou hnojiva zo vzd. do 200m, priemyslovými hnojivami do 0,25 kg/sad.</t>
  </si>
  <si>
    <t>390979774</t>
  </si>
  <si>
    <t>"kry</t>
  </si>
  <si>
    <t>25111112000</t>
  </si>
  <si>
    <t>Tabletové hnojivo,5 ks/strom, 2ks/ker, 1ks/trvalka</t>
  </si>
  <si>
    <t>1072087409</t>
  </si>
  <si>
    <t>5*20</t>
  </si>
  <si>
    <t>2*238</t>
  </si>
  <si>
    <t>184921093.S</t>
  </si>
  <si>
    <t>Mulčovanie rastlín v rovine alebo na svahu do 1:5</t>
  </si>
  <si>
    <t>1731946407</t>
  </si>
  <si>
    <t>mulčovanie výsadieb na teréne</t>
  </si>
  <si>
    <t>0554151000</t>
  </si>
  <si>
    <t>mulčovací materiál - borovicová kôra fr. 0,5/30</t>
  </si>
  <si>
    <t>2104720294</t>
  </si>
  <si>
    <t>zahony*0,05</t>
  </si>
  <si>
    <t>185803101r.1</t>
  </si>
  <si>
    <t>Pokos nového založeného trávnika s odvozom pokosenej hmoty, 2 x</t>
  </si>
  <si>
    <t>-1405761523</t>
  </si>
  <si>
    <t>185803211.S</t>
  </si>
  <si>
    <t>Povalcovanie trávnika v rovine alebo na svahu do 1:5</t>
  </si>
  <si>
    <t>-830225279</t>
  </si>
  <si>
    <t>998231311</t>
  </si>
  <si>
    <t>Presun hmôt pre sadovnícke a krajinárske úpravy do 5000 m vodorovne bez zvislého presunu</t>
  </si>
  <si>
    <t>87589005</t>
  </si>
  <si>
    <t>763</t>
  </si>
  <si>
    <t>Konštrukcie - drevostavby</t>
  </si>
  <si>
    <t>7637501500</t>
  </si>
  <si>
    <t>M+D Nízkeho oplotenia z kolov,  agátový kôl priemer 60 - 100mm, výška 1000mm -56ks,  previazane jutovým lanm priemer 18mm, vrátane impregnovania a zatĺkania do zeme bez kotvenia</t>
  </si>
  <si>
    <t>-329549587</t>
  </si>
  <si>
    <t>56,4</t>
  </si>
  <si>
    <t>998763201.S</t>
  </si>
  <si>
    <t>Presun hmôt pre drevostavby v objektoch výšky do 12 m</t>
  </si>
  <si>
    <t>-539636043</t>
  </si>
  <si>
    <t>767111200</t>
  </si>
  <si>
    <t>M+D Oceľový záhradný obrubník zatĺkací, dl1000mmx75m bez hrotov (160mm s hrotmi) x 2mm</t>
  </si>
  <si>
    <t>-95185663</t>
  </si>
  <si>
    <t>(280,2-115)*1,06</t>
  </si>
  <si>
    <t>51</t>
  </si>
  <si>
    <t>1564698455</t>
  </si>
  <si>
    <t>SO 03.01 - Detské ihrisko</t>
  </si>
  <si>
    <t>122201101.S</t>
  </si>
  <si>
    <t>Odkopávka a prekopávka nezapažená v hornine 3, do 100 m3</t>
  </si>
  <si>
    <t>1020871548</t>
  </si>
  <si>
    <t>" petang</t>
  </si>
  <si>
    <t>45,4*0,35+22,3*0,54</t>
  </si>
  <si>
    <t>1774252867</t>
  </si>
  <si>
    <t>-1737120984</t>
  </si>
  <si>
    <t>"výkop</t>
  </si>
  <si>
    <t>27,932</t>
  </si>
  <si>
    <t>-108170546</t>
  </si>
  <si>
    <t>181101102R</t>
  </si>
  <si>
    <t>Úprava pláne v hornine 1-4 so zhutnením min 35Mpa</t>
  </si>
  <si>
    <t>-1222288716</t>
  </si>
  <si>
    <t>45,44</t>
  </si>
  <si>
    <t>564201111.Sr</t>
  </si>
  <si>
    <t>Podklad alebo  kryt zo štrkopiesku fr. 0-4mm s rozprestretím, vlhčením a zhutnením, po zhutnení hr. 10 mm</t>
  </si>
  <si>
    <t>951545285</t>
  </si>
  <si>
    <t>"pretang</t>
  </si>
  <si>
    <t>45,4</t>
  </si>
  <si>
    <t>564750211.S</t>
  </si>
  <si>
    <t>Podklad alebo kryt z kameniva hrubého drveného veľ. 16-32 mm s rozprestretím a zhutnením hr. 150 mm</t>
  </si>
  <si>
    <t>158544777</t>
  </si>
  <si>
    <t>564811111.S</t>
  </si>
  <si>
    <t>Podklad zo štrkodrviny s rozprestretím a zhutnením, po zhutnení hr. 50 mm</t>
  </si>
  <si>
    <t>-324152397</t>
  </si>
  <si>
    <t>-1919529982</t>
  </si>
  <si>
    <t>762712130.1</t>
  </si>
  <si>
    <t>M+D Drevený hranol pre petang prierez 150x150mm, vrátane beton. lôžka, kotvenia, impregnácie a  povrchovej úpravy</t>
  </si>
  <si>
    <t>-1262621467</t>
  </si>
  <si>
    <t>1243137250</t>
  </si>
  <si>
    <t>SO 03.02 - Mobiliár</t>
  </si>
  <si>
    <t>76711120100</t>
  </si>
  <si>
    <t>M+D Lavička s operadlom dĺžka 1,8m, oceľová konštrukcia, sedadlo i operadlo z agátového dreva, ref. LV-751r, vrátane zemných prác, spodnej stavby a kotvenia - podrobnosti viď. PD - M1</t>
  </si>
  <si>
    <t>-664600484</t>
  </si>
  <si>
    <t>76711120101</t>
  </si>
  <si>
    <t>M+D Lavička bez operadla, oceľová konštrukcia, sedadlo z drevených lamiel z agátového dreva ref. LV-711r, vrátane zemných prác,  spodnej stavby a kotvenia - podrobnosti viď. PD - M2</t>
  </si>
  <si>
    <t>-1578002980</t>
  </si>
  <si>
    <t>76711120102</t>
  </si>
  <si>
    <t>M+D Smetný kôš - separovaný zber, 3 nádoby -3x50l, oválny podorys, 400x1070mm, v. 940mm, oceľ. konštrukcia práškovozinkovaná, opláštenie lamelami z agátového dreva, ref. QB 615r, vrátane zemných prác, spodnej stavby a kotvenia - podrobnosti viď. PD - M3</t>
  </si>
  <si>
    <t>-58603909</t>
  </si>
  <si>
    <t>76711120104</t>
  </si>
  <si>
    <t>M+D Prevádzkový poriadok DI 800x1000, v=1800mm, pozinková konštrukcia a farba v odtieni zo vzorkovníka RAL, vrátane zemných prác, spodnej stavby a kotvenia - podrobnosti viď. PD - M4</t>
  </si>
  <si>
    <t>-1423753500</t>
  </si>
  <si>
    <t>-744761584</t>
  </si>
  <si>
    <t>SO 04 - Verejné osvetlenie</t>
  </si>
  <si>
    <t>M - Práce a dodávky M</t>
  </si>
  <si>
    <t xml:space="preserve">    21-M - Elektromontáže</t>
  </si>
  <si>
    <t>OST - Ostatné</t>
  </si>
  <si>
    <t>Práce a dodávky M</t>
  </si>
  <si>
    <t>21-M</t>
  </si>
  <si>
    <t>Elektromontáže</t>
  </si>
  <si>
    <t>210001</t>
  </si>
  <si>
    <t>Zhotovenie napojenia zo stožiarovej svorkovnice. Rozbúranie stožiarového základu, odvoz sutiny, zatiahnutie kábla v chráničke, úprava a pripojenie žíl v stožiarovej svorkovnici, spätná úprava základu stožiara, úprava a zrovnananie okolitého terénu.</t>
  </si>
  <si>
    <t>64</t>
  </si>
  <si>
    <t>210001m</t>
  </si>
  <si>
    <t xml:space="preserve">Napojenia zo stožiarovej svorkovnice. Úprava a pripojenie žíl v stožiarovej svorkovnici </t>
  </si>
  <si>
    <t>256</t>
  </si>
  <si>
    <t>210002</t>
  </si>
  <si>
    <t>Betónový prefabrikát pre prírubový stožiar do výšky 4m podľa špevifikácie zariadení (alebo ekvivalent), vrátane podružného materiálu, výkopu stožiarovej jamy a osadenia - montáž</t>
  </si>
  <si>
    <t>210002m</t>
  </si>
  <si>
    <t>Betónový prefabrikát pre prírubový stožiar do výšky 4m podľa špevifikácie zariadení (alebo ekvivalent), vrátane podružného materiálu, výkopu stožiarovej jamy a osadenia.</t>
  </si>
  <si>
    <t>210003</t>
  </si>
  <si>
    <t>Stožiar hliníkový prírubový výšky 4m podľa špecifikácie zariadení (alebo ekvivalent), povrchová úprava RAL podľa objednávky. Preskladovanie, doprava, osadenie a vyrovnanie - montáž</t>
  </si>
  <si>
    <t>210003m</t>
  </si>
  <si>
    <t>Stožiar hliníkový prírubový výšky 4m podľa špecifikácie zariadení (alebo ekvivalent), povrchová úprava RAL podľa objednávky. Preskladovanie, doprava, osadenie a vyrovnanie.</t>
  </si>
  <si>
    <t>210004</t>
  </si>
  <si>
    <t>Označenie stožiara čislom - reflexný pásik 3M strieborný, čierne čislo. Označenie samolepkou "pozor elektrické zariadenie" a "bod uzemnenia". - montáž</t>
  </si>
  <si>
    <t>210004m</t>
  </si>
  <si>
    <t>Označenie stožiara čislom - reflexný pásik 3M strieborný, čierne čislo. Označenie samolepkou "pozor elektrické zariadenie" a "bod uzemnenia".</t>
  </si>
  <si>
    <t>210005</t>
  </si>
  <si>
    <t>LED parkové svietidlo P1 - typ podľa špecifikácie zariadení (alebo ekvivalent), vrátane pripojovacieho a montážneho materiálu. - montáž</t>
  </si>
  <si>
    <t>210005m</t>
  </si>
  <si>
    <t>LED parkové svietidlo P1 - typ podľa špecifikácie zariadení (alebo ekvivalent)</t>
  </si>
  <si>
    <t>210006</t>
  </si>
  <si>
    <t>LED reflektor R1 - typ podľa špecifikácie zariadení (alebo ekvivalent), vrátane pripojovacieho a montážneho materiálu na vrch stožiara - montáž</t>
  </si>
  <si>
    <t>210006m</t>
  </si>
  <si>
    <t>LED reflektor R1 - typ podľa špecifikácie zariadení (alebo ekvivalent)</t>
  </si>
  <si>
    <t>210007</t>
  </si>
  <si>
    <t>Odborné odskúšanie a kompletizácia svietidla pred montážou, programovanie stmievacej krivky, východisková revízia.</t>
  </si>
  <si>
    <t>210008</t>
  </si>
  <si>
    <t>Stožiarová svorkovnica podľa špecifikácie zariadení vrátane poistiek (alebo ekvivalent). Montáž stožiarovej svorkovnice, pripevnenie, úprava káblov, zapojenie vodičov.</t>
  </si>
  <si>
    <t>210008m</t>
  </si>
  <si>
    <t>Stožiarová svorkovnica podľa špecifikácie zariadení vrátane poistiek (alebo ekvivalent)</t>
  </si>
  <si>
    <t>210009</t>
  </si>
  <si>
    <t>LED zemné svietidlo SV_Z - typ podľa špecifikácie zariadení (alebo ekvivalent), vrátane pripojovacieho, inštalačného boxu a montážneho materiálu - montáž</t>
  </si>
  <si>
    <t>210009m</t>
  </si>
  <si>
    <t>LED zemné svietidlo SV_Z - typ podľa špecifikácie zariadení (alebo ekvivalent)</t>
  </si>
  <si>
    <t>210010</t>
  </si>
  <si>
    <t>Betónový základ pre zemné svietidlo s drenážou - montáž</t>
  </si>
  <si>
    <t>210010m</t>
  </si>
  <si>
    <t>Betónový základ pre zemné svietidlo s drenážou.</t>
  </si>
  <si>
    <t>210011</t>
  </si>
  <si>
    <t>IP68 konektor na prepojenie zemných svietidiel - montáž</t>
  </si>
  <si>
    <t>210011m</t>
  </si>
  <si>
    <t>IP68 konektor na prepojenie zemných svietidiel.</t>
  </si>
  <si>
    <t>210012</t>
  </si>
  <si>
    <t>Energetický stĺpik zapustený (s vyrovnávajucími nožkami) podľa špecifikácie zariadení (alebo ekvivalent) - montáž</t>
  </si>
  <si>
    <t>210012m</t>
  </si>
  <si>
    <t>Energetický stĺpik zapustený (s vyrovnávajucími nožkami) podľa špecifikácie zariadení (alebo ekvivalent).</t>
  </si>
  <si>
    <t>210013</t>
  </si>
  <si>
    <t>Betónový základ pre upevnenie energetického stĺpika - montáž</t>
  </si>
  <si>
    <t>210013m</t>
  </si>
  <si>
    <t>Betónový základ pre upevnenie energetického stĺpika.</t>
  </si>
  <si>
    <t>52</t>
  </si>
  <si>
    <t>210014</t>
  </si>
  <si>
    <t>Výkop v teréne do hĺbky 70cm, odvoz sutiny, pokládka chráničky, pokládka zemnenia, zriadenie pieskového lôžka, výstražná fólia, spätný zához ryhy, zrovnanie terénu, uvedenie do pôvodného stavu.</t>
  </si>
  <si>
    <t>54</t>
  </si>
  <si>
    <t>210014m</t>
  </si>
  <si>
    <t>Chránička, zemnenie, zriadenie pieskového lôžka, výstražná fólia</t>
  </si>
  <si>
    <t>56</t>
  </si>
  <si>
    <t>210015</t>
  </si>
  <si>
    <t>Chránička ohybná dvojplášťová HDPE d=50mm, pokládka do káblovej ryhy - montáž</t>
  </si>
  <si>
    <t>58</t>
  </si>
  <si>
    <t>210015m</t>
  </si>
  <si>
    <t>Chránička ohybná dvojplášťová HDPE d=50mm</t>
  </si>
  <si>
    <t>60</t>
  </si>
  <si>
    <t>210016</t>
  </si>
  <si>
    <t>Chránička ohybná dvojplášťová HDPE d=40mm, pokládka do káblovej ryhy - montáž</t>
  </si>
  <si>
    <t>62</t>
  </si>
  <si>
    <t>210016m</t>
  </si>
  <si>
    <t>Chránička ohybná dvojplášťová HDPE d=40mm</t>
  </si>
  <si>
    <t>210017</t>
  </si>
  <si>
    <t>Chránička ohybná dvojplášťová HDPE d=25mm, pokládka do káblovej ryhy - montáž</t>
  </si>
  <si>
    <t>66</t>
  </si>
  <si>
    <t>210017m</t>
  </si>
  <si>
    <t>Chránička ohybná dvojplášťová HDPE d=25mm</t>
  </si>
  <si>
    <t>68</t>
  </si>
  <si>
    <t>210018</t>
  </si>
  <si>
    <t>Chránička ohybná dvojplášťová HDPE d=110mm, pokládka do káblovej ryhy - montáž</t>
  </si>
  <si>
    <t>70</t>
  </si>
  <si>
    <t>210018m</t>
  </si>
  <si>
    <t>Chránička ohybná dvojplášťová HDPE d=110mm</t>
  </si>
  <si>
    <t>72</t>
  </si>
  <si>
    <t>210019</t>
  </si>
  <si>
    <t>Uzemňovacie vedenie, pásovina FeZn 30x4mm v zemi (1kg=1,06m). Pokládka uzemňovacieho vedenia, pásoviny FeZn 30x4 do výkopu - montáž</t>
  </si>
  <si>
    <t>74</t>
  </si>
  <si>
    <t>210019m</t>
  </si>
  <si>
    <t>Uzemňovacie vedenie, pásovina FeZn 30x4mm v zemi (1kg=1,06m).</t>
  </si>
  <si>
    <t>76</t>
  </si>
  <si>
    <t>210020</t>
  </si>
  <si>
    <t>Guľatina FeZn 10mm (1kg/1,61m). Montáž guľatiny, úprava, pripevnenie k stožiaru - montáž</t>
  </si>
  <si>
    <t>78</t>
  </si>
  <si>
    <t>210020m</t>
  </si>
  <si>
    <t>Guľatina FeZn 10mm (1kg/1,61m).</t>
  </si>
  <si>
    <t>80</t>
  </si>
  <si>
    <t>210021</t>
  </si>
  <si>
    <t>Svorka odbočovacia spojovacia (pásovina-pásovina), FeZn - montáž</t>
  </si>
  <si>
    <t>82</t>
  </si>
  <si>
    <t>210021m</t>
  </si>
  <si>
    <t>Svorka odbočovacia spojovacia (pásovina-pásovina), FeZn</t>
  </si>
  <si>
    <t>84</t>
  </si>
  <si>
    <t>210022</t>
  </si>
  <si>
    <t>Svorka SR03 (pásovina-guľatina) d=8-10mm, FeZn - montáž</t>
  </si>
  <si>
    <t>86</t>
  </si>
  <si>
    <t>210022m</t>
  </si>
  <si>
    <t>Svorka SR03 (pásovina-guľatina) d=8-10mm, FeZn</t>
  </si>
  <si>
    <t>88</t>
  </si>
  <si>
    <t>210023</t>
  </si>
  <si>
    <t>Svorka odbočovacia pripojovacia (guľatina-stožiar), FeZn - montáž</t>
  </si>
  <si>
    <t>90</t>
  </si>
  <si>
    <t>210023m</t>
  </si>
  <si>
    <t>Svorka odbočovacia pripojovacia (guľatina-stožiar), FeZn</t>
  </si>
  <si>
    <t>92</t>
  </si>
  <si>
    <t>210024</t>
  </si>
  <si>
    <t>Gumoasfaltová hydroizolácia. Izolácia spojov v zemi. - montáž</t>
  </si>
  <si>
    <t>94</t>
  </si>
  <si>
    <t>210024m</t>
  </si>
  <si>
    <t>Gumoasfaltová hydroizolácia. Izolácia spojov v zemi.</t>
  </si>
  <si>
    <t>96</t>
  </si>
  <si>
    <t>210025</t>
  </si>
  <si>
    <t>Kábel silový medený CYKY-J 3x1,5, zatiahnutie kábla do stožiara - montáž</t>
  </si>
  <si>
    <t>98</t>
  </si>
  <si>
    <t>210025m</t>
  </si>
  <si>
    <t>Kábel silový medený CYKY-J 3x1,5</t>
  </si>
  <si>
    <t>100</t>
  </si>
  <si>
    <t>210026</t>
  </si>
  <si>
    <t>Kábel silový medený CYKY-J 3x2,5, zatiahnutie kábla do chráničky - montáž</t>
  </si>
  <si>
    <t>102</t>
  </si>
  <si>
    <t>210026m</t>
  </si>
  <si>
    <t>Kábel silový medený CYKY-J 3x2,5</t>
  </si>
  <si>
    <t>104</t>
  </si>
  <si>
    <t>210027</t>
  </si>
  <si>
    <t>Kábel silový medený CYKY-J 3x1 - montáž</t>
  </si>
  <si>
    <t>106</t>
  </si>
  <si>
    <t>53</t>
  </si>
  <si>
    <t>210027m</t>
  </si>
  <si>
    <t>Kábel silový medený CYKY-J 3x1</t>
  </si>
  <si>
    <t>108</t>
  </si>
  <si>
    <t>210028</t>
  </si>
  <si>
    <t>Kábel silový medený CYKY-J 4x6, zatiahnutie kábla do chráničky - montáž</t>
  </si>
  <si>
    <t>110</t>
  </si>
  <si>
    <t>55</t>
  </si>
  <si>
    <t>210028m</t>
  </si>
  <si>
    <t>Kábel silový medený CYKY-J 4x6</t>
  </si>
  <si>
    <t>112</t>
  </si>
  <si>
    <t>210029</t>
  </si>
  <si>
    <t>Kábel silový medený CYKY-J 5x4, zatiahnutie kábla do chráničky - montáž</t>
  </si>
  <si>
    <t>57</t>
  </si>
  <si>
    <t>210029m</t>
  </si>
  <si>
    <t>Kábel silový medený CYKY-J 5x4</t>
  </si>
  <si>
    <t>116</t>
  </si>
  <si>
    <t>210030</t>
  </si>
  <si>
    <t>Zhotovenie káblovej prípojky pre energetický stĺpik z komunitného centra. Doplnenie vývodu a istenia do exist. rozvádzača, trasovanie kábla v interiéry, zriadenie z budovy do exteriéru - montáž</t>
  </si>
  <si>
    <t>118</t>
  </si>
  <si>
    <t>59</t>
  </si>
  <si>
    <t>210030m</t>
  </si>
  <si>
    <t>Zhotovenie káblovej prípojky pre energetický stĺpik z komunitného centra. Doplnenie vývodu a istenia do exist. rozvádzača, trasovanie kábla v interiéry, zriadenie z budovy do exteriéru.</t>
  </si>
  <si>
    <t>120</t>
  </si>
  <si>
    <t>210031</t>
  </si>
  <si>
    <t>Prenájom montážnej plošiny</t>
  </si>
  <si>
    <t>hod.</t>
  </si>
  <si>
    <t>122</t>
  </si>
  <si>
    <t>61</t>
  </si>
  <si>
    <t>210033</t>
  </si>
  <si>
    <t>Podiel pridružných výkonov</t>
  </si>
  <si>
    <t>126</t>
  </si>
  <si>
    <t>210034</t>
  </si>
  <si>
    <t>Podruž. Materiál</t>
  </si>
  <si>
    <t>128</t>
  </si>
  <si>
    <t>OST</t>
  </si>
  <si>
    <t>Ostatné</t>
  </si>
  <si>
    <t>63</t>
  </si>
  <si>
    <t>0001</t>
  </si>
  <si>
    <t>Poznamky</t>
  </si>
  <si>
    <t>pozn</t>
  </si>
  <si>
    <t>512</t>
  </si>
  <si>
    <t>464527999</t>
  </si>
  <si>
    <t>- všetky položky na prípomoce, lešenie, presuny hmôt a sutí, uloženie sute na skládku, dopravu, montáž, atd... sú zahrnuté v jednotlivých</t>
  </si>
  <si>
    <t>jednotkových cenách</t>
  </si>
  <si>
    <t>- súčásťou prácí sú všetky skúšky, potrebné merania a inšpekcie</t>
  </si>
  <si>
    <t>- súčásťou dodávky je spracovanie projektu pre stavebné povolenie s podrobnosťou realizačnej PD</t>
  </si>
  <si>
    <t xml:space="preserve">- súčasťou dodávky je kompletná účtovná časť diela potrebná na získanie kolaudačného súhlasu stavby </t>
  </si>
  <si>
    <t>- všetky položky obsahujú náklady na prípravu dokumentácie pre realizáciu stavby</t>
  </si>
  <si>
    <t xml:space="preserve">- súčasťou dodávky sú všetky geodetické merania ako napríklad vytýčenie konštrukcií, kontrolné merania, zameranie skutočného stavu a pod. </t>
  </si>
  <si>
    <t xml:space="preserve">- súčasťou dodávky sú aj náklady na prípadne opatrenia súvisiace s ochranou existujúcich sietí, komunikácií alebo stavieb </t>
  </si>
  <si>
    <t xml:space="preserve">súčasťou jednotkových cien sú aj náklady na zariadenie staveniska zhotoviteľa, dodatočné náklady súvisiace s výstavbou v zimnom období, </t>
  </si>
  <si>
    <t xml:space="preserve"> priebežné upratanie staveniska, likvidáciu odpadov, dočasné dopravné obmedzenia, atď.</t>
  </si>
  <si>
    <t>Poznámky:</t>
  </si>
  <si>
    <t>K správnemu naceneniu výkazu výmer je potrebné naštudovanie PD. Naceniť je potrebné jestvujúci výkaz výmer podľa pokynov tendrového zadávateľa, resp. navrhu zmluvy o dielo.</t>
  </si>
  <si>
    <t xml:space="preserve">Výkaz výmer je neoddeliteľnou súčasťou celej PD. Materiál výrobkov je definovaný vo VV a zároveň sú položky jednoznačne určené a spárovateľné k výkresovej alebo textovej časti projektovej dokumentácie, ktorá dané materiály, v potrebných prípadoch ešte presnejšie podrobnejšie špecifikuje, upresňuje ci konkretizuje technicky, parametricky alebo referenčným výrobkom. </t>
  </si>
  <si>
    <t xml:space="preserve"> Informácie o materiáloch výrobkov vo výkresovej časti alebo technických správach môžu byť aj výrazne rozsiahlejšie ako je možné uviesť technicky v texte názvu položky vo výkaze výmer, preto je potrebné naštudovanie projektovej dokumentácie a oceňovať výkaz výmer ako celok a neoddeliteňú súčasť projektovej dokumentácie.</t>
  </si>
  <si>
    <t>Výmery položiek presunov hmot PSV vyjadrených mernými jednotkami v percentách % si uchádzač výpĺna sám podla metodiky rozpočtárskych programov napr. Cenkros, ODIS.</t>
  </si>
  <si>
    <t>Dodávateľ si zahrnie do jednotkových cien všetky náklady podla ZoD, vrátane VRN-ov: napr. označenie staveniska, čistenie, opatrenia pre stav. v zimnom období, poistenie, geodet. merania a dokumentáciu, skúšky, vzorky, dielenskú dokumentáciu, vyčistenie všetkých dotknutých plôch od stavebného odpadu.</t>
  </si>
  <si>
    <t>V zmysle § 42 ods. 3 zákona č. 343/2015 Z. z. o VO a v zmysle doterajších usmernení ÚVO sa pod pojmom „ekvivalent“ rozumie akostne, kvalitatívne a bezpečnostne rovnocenná náhrada požadovaného predmetu zákazky alebo jeho časti, ktorý verejný obstarávateľ opísal odkazom na konkrétneho výrobcu, výrobný postup, použité materiály, bezpečnostné vlastnosti, certifikáty, vlastnosti herných zostáv, obchodné označenie, patent, typ, oblasť alebo miesto pôvodu. Za ekvivalent nie je možné považovať napríklad materiál alebo herný prvok, pri ktorom verejný obstarávateľ požadoval jeho konkrétne akostné alebo bezpečnostné vlastnosti a uchádzačom ponúkaný materiál, herný prvok alebo zostava túto požiadavku nespĺňa alebo uchádzač nie je schopný hodnoverne preukázať verejnému obstarávateľovi, že je jeho ponuka ekvivalentnou.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</si>
</sst>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sz val="10"/>
      <color rgb="FF46464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u/>
      <sz val="11"/>
      <color theme="10"/>
      <name val="Calibri"/>
      <scheme val="minor"/>
    </font>
    <font>
      <sz val="8"/>
      <name val="MS Sans Serif"/>
      <family val="2"/>
    </font>
    <font>
      <b/>
      <sz val="8"/>
      <name val="MS Sans Serif"/>
      <family val="2"/>
    </font>
    <font>
      <sz val="8"/>
      <name val="Trebuchet MS"/>
      <family val="2"/>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4">
    <xf numFmtId="0" fontId="0" fillId="0" borderId="0"/>
    <xf numFmtId="0" fontId="42" fillId="0" borderId="0" applyNumberFormat="0" applyFill="0" applyBorder="0" applyAlignment="0" applyProtection="0"/>
    <xf numFmtId="0" fontId="43" fillId="0" borderId="0">
      <protection locked="0"/>
    </xf>
    <xf numFmtId="0" fontId="45" fillId="0" borderId="0"/>
  </cellStyleXfs>
  <cellXfs count="29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18" fillId="0" borderId="0" xfId="0" applyFont="1" applyAlignment="1">
      <alignment horizontal="left" vertical="center"/>
    </xf>
    <xf numFmtId="4" fontId="2" fillId="0" borderId="0" xfId="0" applyNumberFormat="1" applyFont="1" applyAlignment="1">
      <alignment vertical="center"/>
    </xf>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20"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23"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9"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6" fillId="5" borderId="0" xfId="0" applyFont="1" applyFill="1" applyAlignment="1">
      <alignment horizontal="center" vertical="center"/>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8" fillId="0" borderId="0" xfId="0" applyFont="1" applyAlignment="1">
      <alignment horizontal="left" vertical="center"/>
    </xf>
    <xf numFmtId="0" fontId="28" fillId="0" borderId="0" xfId="0" applyFont="1" applyAlignment="1">
      <alignment vertical="center"/>
    </xf>
    <xf numFmtId="4" fontId="28" fillId="0" borderId="0" xfId="0" applyNumberFormat="1" applyFont="1" applyAlignment="1">
      <alignment vertical="center"/>
    </xf>
    <xf numFmtId="0" fontId="4" fillId="0" borderId="0" xfId="0" applyFont="1" applyAlignment="1">
      <alignment horizontal="center" vertical="center"/>
    </xf>
    <xf numFmtId="4" fontId="24" fillId="0" borderId="14"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4" fillId="0" borderId="0" xfId="0" applyFont="1" applyAlignment="1">
      <alignment horizontal="left" vertical="center"/>
    </xf>
    <xf numFmtId="0" fontId="29" fillId="0" borderId="0" xfId="0" applyFont="1" applyAlignment="1">
      <alignment horizontal="left" vertical="center"/>
    </xf>
    <xf numFmtId="0" fontId="30" fillId="0" borderId="0" xfId="1" applyFont="1" applyAlignment="1">
      <alignment horizontal="center" vertical="center"/>
    </xf>
    <xf numFmtId="0" fontId="5" fillId="0" borderId="3" xfId="0" applyFont="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3" fillId="0" borderId="0" xfId="0" applyFont="1" applyAlignment="1">
      <alignment horizontal="center" vertical="center"/>
    </xf>
    <xf numFmtId="4" fontId="33" fillId="0" borderId="14" xfId="0" applyNumberFormat="1" applyFont="1" applyBorder="1" applyAlignment="1">
      <alignment vertical="center"/>
    </xf>
    <xf numFmtId="4" fontId="33" fillId="0" borderId="0" xfId="0" applyNumberFormat="1" applyFont="1" applyBorder="1" applyAlignment="1">
      <alignment vertical="center"/>
    </xf>
    <xf numFmtId="166" fontId="33" fillId="0" borderId="0" xfId="0" applyNumberFormat="1" applyFont="1" applyBorder="1" applyAlignment="1">
      <alignment vertical="center"/>
    </xf>
    <xf numFmtId="4" fontId="33" fillId="0" borderId="15" xfId="0" applyNumberFormat="1" applyFont="1" applyBorder="1" applyAlignment="1">
      <alignment vertical="center"/>
    </xf>
    <xf numFmtId="0" fontId="5" fillId="0" borderId="0" xfId="0" applyFont="1" applyAlignment="1">
      <alignment horizontal="left" vertical="center"/>
    </xf>
    <xf numFmtId="4" fontId="33" fillId="0" borderId="19" xfId="0" applyNumberFormat="1" applyFont="1" applyBorder="1" applyAlignment="1">
      <alignment vertical="center"/>
    </xf>
    <xf numFmtId="4" fontId="33" fillId="0" borderId="20" xfId="0" applyNumberFormat="1" applyFont="1" applyBorder="1" applyAlignment="1">
      <alignment vertical="center"/>
    </xf>
    <xf numFmtId="166" fontId="33" fillId="0" borderId="20" xfId="0" applyNumberFormat="1" applyFont="1" applyBorder="1" applyAlignment="1">
      <alignment vertical="center"/>
    </xf>
    <xf numFmtId="4" fontId="33" fillId="0" borderId="21" xfId="0" applyNumberFormat="1" applyFont="1" applyBorder="1" applyAlignment="1">
      <alignment vertical="center"/>
    </xf>
    <xf numFmtId="0" fontId="0" fillId="0" borderId="22" xfId="0" applyFont="1" applyBorder="1" applyAlignment="1">
      <alignment vertical="center"/>
    </xf>
    <xf numFmtId="4" fontId="7" fillId="3" borderId="0" xfId="0" applyNumberFormat="1" applyFont="1" applyFill="1" applyAlignment="1" applyProtection="1">
      <alignment vertical="center"/>
      <protection locked="0"/>
    </xf>
    <xf numFmtId="164" fontId="1" fillId="3" borderId="14"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4" fontId="1" fillId="0" borderId="15" xfId="0" applyNumberFormat="1" applyFont="1" applyBorder="1" applyAlignment="1">
      <alignment vertical="center"/>
    </xf>
    <xf numFmtId="4" fontId="0" fillId="0" borderId="0" xfId="0" applyNumberFormat="1" applyFont="1" applyAlignment="1">
      <alignment vertical="center"/>
    </xf>
    <xf numFmtId="164" fontId="1" fillId="3" borderId="19" xfId="0" applyNumberFormat="1"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4" fontId="1" fillId="0" borderId="21" xfId="0" applyNumberFormat="1" applyFont="1" applyBorder="1" applyAlignment="1">
      <alignment vertical="center"/>
    </xf>
    <xf numFmtId="0" fontId="28" fillId="5" borderId="0" xfId="0" applyFont="1" applyFill="1" applyAlignment="1">
      <alignment horizontal="left" vertical="center"/>
    </xf>
    <xf numFmtId="0" fontId="0" fillId="5" borderId="0" xfId="0" applyFont="1" applyFill="1" applyAlignment="1">
      <alignment vertical="center"/>
    </xf>
    <xf numFmtId="4" fontId="28" fillId="5" borderId="0" xfId="0" applyNumberFormat="1" applyFont="1" applyFill="1" applyAlignment="1">
      <alignment vertical="center"/>
    </xf>
    <xf numFmtId="0" fontId="34" fillId="0" borderId="0" xfId="0" applyFont="1" applyAlignment="1">
      <alignment horizontal="left" vertical="center"/>
    </xf>
    <xf numFmtId="0" fontId="35"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5" fillId="0" borderId="0" xfId="0" applyFont="1" applyAlignment="1">
      <alignment horizontal="left" vertical="center"/>
    </xf>
    <xf numFmtId="4" fontId="20" fillId="0" borderId="0" xfId="0" applyNumberFormat="1" applyFont="1" applyAlignment="1">
      <alignment vertical="center"/>
    </xf>
    <xf numFmtId="0" fontId="13" fillId="0" borderId="0" xfId="0" applyFont="1" applyAlignment="1">
      <alignment vertical="center"/>
    </xf>
    <xf numFmtId="164" fontId="20"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6" fillId="5" borderId="0" xfId="0" applyFont="1" applyFill="1" applyAlignment="1">
      <alignment horizontal="left" vertical="center"/>
    </xf>
    <xf numFmtId="0" fontId="26" fillId="5" borderId="0" xfId="0" applyFont="1" applyFill="1" applyAlignment="1">
      <alignment horizontal="right" vertical="center"/>
    </xf>
    <xf numFmtId="0" fontId="36"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4" fontId="36" fillId="0" borderId="0" xfId="0" applyNumberFormat="1" applyFont="1" applyAlignment="1">
      <alignment vertical="center"/>
    </xf>
    <xf numFmtId="0" fontId="27" fillId="0" borderId="0" xfId="0" applyFont="1" applyAlignment="1">
      <alignment horizontal="center" vertical="center"/>
    </xf>
    <xf numFmtId="0" fontId="0" fillId="0" borderId="3"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0" xfId="0" applyFont="1" applyFill="1" applyAlignment="1">
      <alignment horizontal="center" vertical="center" wrapText="1"/>
    </xf>
    <xf numFmtId="0" fontId="0" fillId="0" borderId="3" xfId="0" applyBorder="1" applyAlignment="1">
      <alignment horizontal="center" vertical="center" wrapText="1"/>
    </xf>
    <xf numFmtId="4" fontId="28" fillId="0" borderId="0" xfId="0" applyNumberFormat="1" applyFont="1" applyAlignment="1"/>
    <xf numFmtId="166" fontId="37" fillId="0" borderId="12" xfId="0" applyNumberFormat="1" applyFont="1" applyBorder="1" applyAlignment="1"/>
    <xf numFmtId="166" fontId="37" fillId="0" borderId="13" xfId="0" applyNumberFormat="1" applyFont="1" applyBorder="1" applyAlignment="1"/>
    <xf numFmtId="4" fontId="38"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26" fillId="0" borderId="23" xfId="0" applyFont="1" applyBorder="1" applyAlignment="1" applyProtection="1">
      <alignment horizontal="center" vertical="center"/>
      <protection locked="0"/>
    </xf>
    <xf numFmtId="49" fontId="26" fillId="0" borderId="23" xfId="0" applyNumberFormat="1" applyFont="1" applyBorder="1" applyAlignment="1" applyProtection="1">
      <alignment horizontal="left" vertical="center" wrapText="1"/>
      <protection locked="0"/>
    </xf>
    <xf numFmtId="0" fontId="26" fillId="0" borderId="23" xfId="0" applyFont="1" applyBorder="1" applyAlignment="1" applyProtection="1">
      <alignment horizontal="left" vertical="center" wrapText="1"/>
      <protection locked="0"/>
    </xf>
    <xf numFmtId="0" fontId="26" fillId="0" borderId="23" xfId="0" applyFont="1" applyBorder="1" applyAlignment="1" applyProtection="1">
      <alignment horizontal="center" vertical="center" wrapText="1"/>
      <protection locked="0"/>
    </xf>
    <xf numFmtId="167" fontId="26" fillId="0" borderId="23" xfId="0" applyNumberFormat="1" applyFont="1" applyBorder="1" applyAlignment="1" applyProtection="1">
      <alignment vertical="center"/>
      <protection locked="0"/>
    </xf>
    <xf numFmtId="4" fontId="26" fillId="3" borderId="23" xfId="0" applyNumberFormat="1" applyFont="1" applyFill="1" applyBorder="1" applyAlignment="1" applyProtection="1">
      <alignment vertical="center"/>
      <protection locked="0"/>
    </xf>
    <xf numFmtId="4" fontId="26" fillId="0" borderId="23" xfId="0" applyNumberFormat="1" applyFont="1" applyBorder="1" applyAlignment="1" applyProtection="1">
      <alignment vertical="center"/>
      <protection locked="0"/>
    </xf>
    <xf numFmtId="0" fontId="0" fillId="0" borderId="23" xfId="0" applyFont="1" applyBorder="1" applyAlignment="1" applyProtection="1">
      <alignment vertical="center"/>
      <protection locked="0"/>
    </xf>
    <xf numFmtId="0" fontId="27" fillId="3" borderId="14" xfId="0" applyFont="1" applyFill="1" applyBorder="1" applyAlignment="1" applyProtection="1">
      <alignment horizontal="left" vertical="center"/>
      <protection locked="0"/>
    </xf>
    <xf numFmtId="0" fontId="27" fillId="0" borderId="0" xfId="0" applyFont="1" applyBorder="1" applyAlignment="1">
      <alignment horizontal="center" vertical="center"/>
    </xf>
    <xf numFmtId="166" fontId="27" fillId="0" borderId="0" xfId="0" applyNumberFormat="1" applyFont="1" applyBorder="1" applyAlignment="1">
      <alignment vertical="center"/>
    </xf>
    <xf numFmtId="166" fontId="27" fillId="0" borderId="15" xfId="0" applyNumberFormat="1" applyFont="1" applyBorder="1" applyAlignment="1">
      <alignment vertical="center"/>
    </xf>
    <xf numFmtId="0" fontId="26" fillId="0" borderId="0" xfId="0" applyFont="1" applyAlignment="1">
      <alignment horizontal="left" vertical="center"/>
    </xf>
    <xf numFmtId="0" fontId="9" fillId="0" borderId="3" xfId="0" applyFont="1" applyBorder="1" applyAlignment="1">
      <alignment vertical="center"/>
    </xf>
    <xf numFmtId="0" fontId="39"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40" fillId="0" borderId="23" xfId="0" applyFont="1" applyBorder="1" applyAlignment="1" applyProtection="1">
      <alignment horizontal="center" vertical="center"/>
      <protection locked="0"/>
    </xf>
    <xf numFmtId="49" fontId="40" fillId="0" borderId="23" xfId="0" applyNumberFormat="1" applyFont="1" applyBorder="1" applyAlignment="1" applyProtection="1">
      <alignment horizontal="left" vertical="center" wrapText="1"/>
      <protection locked="0"/>
    </xf>
    <xf numFmtId="0" fontId="40" fillId="0" borderId="23" xfId="0" applyFont="1" applyBorder="1" applyAlignment="1" applyProtection="1">
      <alignment horizontal="left" vertical="center" wrapText="1"/>
      <protection locked="0"/>
    </xf>
    <xf numFmtId="0" fontId="40" fillId="0" borderId="23" xfId="0" applyFont="1" applyBorder="1" applyAlignment="1" applyProtection="1">
      <alignment horizontal="center" vertical="center" wrapText="1"/>
      <protection locked="0"/>
    </xf>
    <xf numFmtId="167" fontId="40" fillId="0" borderId="23" xfId="0" applyNumberFormat="1" applyFont="1" applyBorder="1" applyAlignment="1" applyProtection="1">
      <alignment vertical="center"/>
      <protection locked="0"/>
    </xf>
    <xf numFmtId="4" fontId="40" fillId="3" borderId="23" xfId="0" applyNumberFormat="1" applyFont="1" applyFill="1" applyBorder="1" applyAlignment="1" applyProtection="1">
      <alignment vertical="center"/>
      <protection locked="0"/>
    </xf>
    <xf numFmtId="4" fontId="40" fillId="0" borderId="23" xfId="0" applyNumberFormat="1" applyFont="1" applyBorder="1" applyAlignment="1" applyProtection="1">
      <alignment vertical="center"/>
      <protection locked="0"/>
    </xf>
    <xf numFmtId="0" fontId="41" fillId="0" borderId="23" xfId="0" applyFont="1" applyBorder="1" applyAlignment="1" applyProtection="1">
      <alignment vertical="center"/>
      <protection locked="0"/>
    </xf>
    <xf numFmtId="0" fontId="41" fillId="0" borderId="3" xfId="0" applyFont="1" applyBorder="1" applyAlignment="1">
      <alignment vertical="center"/>
    </xf>
    <xf numFmtId="0" fontId="40" fillId="3" borderId="14" xfId="0" applyFont="1" applyFill="1" applyBorder="1" applyAlignment="1" applyProtection="1">
      <alignment horizontal="left" vertical="center"/>
      <protection locked="0"/>
    </xf>
    <xf numFmtId="0" fontId="40" fillId="0" borderId="0" xfId="0" applyFont="1" applyBorder="1" applyAlignment="1">
      <alignment horizontal="center" vertical="center"/>
    </xf>
    <xf numFmtId="167" fontId="26" fillId="3" borderId="23" xfId="0" applyNumberFormat="1" applyFont="1" applyFill="1" applyBorder="1" applyAlignment="1" applyProtection="1">
      <alignment vertical="center"/>
      <protection locked="0"/>
    </xf>
    <xf numFmtId="0" fontId="27" fillId="3" borderId="19" xfId="0" applyFont="1" applyFill="1" applyBorder="1" applyAlignment="1" applyProtection="1">
      <alignment horizontal="left" vertical="center"/>
      <protection locked="0"/>
    </xf>
    <xf numFmtId="0" fontId="27" fillId="0" borderId="20" xfId="0" applyFont="1" applyBorder="1" applyAlignment="1">
      <alignment horizontal="center" vertical="center"/>
    </xf>
    <xf numFmtId="0" fontId="0" fillId="0" borderId="20" xfId="0" applyFont="1" applyBorder="1" applyAlignment="1">
      <alignment vertical="center"/>
    </xf>
    <xf numFmtId="166" fontId="27" fillId="0" borderId="20" xfId="0" applyNumberFormat="1" applyFont="1" applyBorder="1" applyAlignment="1">
      <alignment vertical="center"/>
    </xf>
    <xf numFmtId="166" fontId="27" fillId="0" borderId="21" xfId="0" applyNumberFormat="1"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left" vertical="center"/>
    </xf>
    <xf numFmtId="0" fontId="25" fillId="0" borderId="14" xfId="0" applyFont="1" applyBorder="1" applyAlignment="1">
      <alignment horizontal="left" vertical="center"/>
    </xf>
    <xf numFmtId="0" fontId="25"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6" fillId="5" borderId="6" xfId="0" applyFont="1" applyFill="1" applyBorder="1" applyAlignment="1">
      <alignment horizontal="center" vertical="center"/>
    </xf>
    <xf numFmtId="0" fontId="26" fillId="5" borderId="7" xfId="0" applyFont="1" applyFill="1" applyBorder="1" applyAlignment="1">
      <alignment horizontal="left" vertical="center"/>
    </xf>
    <xf numFmtId="0" fontId="26" fillId="5" borderId="7" xfId="0" applyFont="1" applyFill="1" applyBorder="1" applyAlignment="1">
      <alignment horizontal="right" vertical="center"/>
    </xf>
    <xf numFmtId="0" fontId="26" fillId="5" borderId="7" xfId="0" applyFont="1" applyFill="1" applyBorder="1" applyAlignment="1">
      <alignment horizontal="center" vertical="center"/>
    </xf>
    <xf numFmtId="0" fontId="26" fillId="5" borderId="8" xfId="0" applyFont="1" applyFill="1" applyBorder="1" applyAlignment="1">
      <alignment horizontal="left" vertical="center"/>
    </xf>
    <xf numFmtId="4" fontId="32" fillId="0" borderId="0" xfId="0" applyNumberFormat="1" applyFont="1" applyAlignment="1">
      <alignment vertical="center"/>
    </xf>
    <xf numFmtId="0" fontId="32" fillId="0" borderId="0" xfId="0" applyFont="1" applyAlignment="1">
      <alignment vertical="center"/>
    </xf>
    <xf numFmtId="0" fontId="31" fillId="0" borderId="0" xfId="0" applyFont="1" applyAlignment="1">
      <alignment horizontal="left" vertical="center" wrapText="1"/>
    </xf>
    <xf numFmtId="0" fontId="7" fillId="0" borderId="0" xfId="0" applyFont="1" applyAlignment="1">
      <alignment horizontal="left" vertical="center"/>
    </xf>
    <xf numFmtId="4" fontId="7" fillId="3" borderId="0" xfId="0" applyNumberFormat="1" applyFont="1" applyFill="1" applyAlignment="1" applyProtection="1">
      <alignment vertical="center"/>
      <protection locked="0"/>
    </xf>
    <xf numFmtId="4" fontId="7" fillId="0" borderId="0" xfId="0" applyNumberFormat="1" applyFont="1" applyAlignment="1">
      <alignment vertical="center"/>
    </xf>
    <xf numFmtId="0" fontId="7" fillId="3" borderId="0" xfId="0" applyFont="1" applyFill="1" applyAlignment="1" applyProtection="1">
      <alignment horizontal="left" vertical="center"/>
      <protection locked="0"/>
    </xf>
    <xf numFmtId="4" fontId="28" fillId="0" borderId="0" xfId="0" applyNumberFormat="1" applyFont="1" applyAlignment="1">
      <alignment horizontal="right" vertical="center"/>
    </xf>
    <xf numFmtId="4" fontId="28" fillId="0" borderId="0" xfId="0" applyNumberFormat="1" applyFont="1" applyAlignment="1">
      <alignment vertical="center"/>
    </xf>
    <xf numFmtId="4" fontId="28" fillId="5" borderId="0" xfId="0"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22"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lignment vertical="center"/>
    </xf>
    <xf numFmtId="4" fontId="19"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21" fillId="0" borderId="0" xfId="0" applyNumberFormat="1" applyFont="1" applyAlignment="1">
      <alignment vertical="center"/>
    </xf>
    <xf numFmtId="0" fontId="20" fillId="0" borderId="0" xfId="0" applyFont="1" applyAlignment="1">
      <alignment vertical="center"/>
    </xf>
    <xf numFmtId="164" fontId="20" fillId="0" borderId="0" xfId="0" applyNumberFormat="1" applyFont="1" applyAlignment="1">
      <alignment horizontal="left" vertical="center"/>
    </xf>
    <xf numFmtId="4" fontId="22"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14" fillId="2"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3" borderId="0" xfId="0" applyFont="1" applyFill="1" applyAlignment="1" applyProtection="1">
      <alignment horizontal="left" vertical="center"/>
      <protection locked="0"/>
    </xf>
    <xf numFmtId="0" fontId="7" fillId="0" borderId="0" xfId="0" applyFont="1" applyAlignment="1" applyProtection="1">
      <alignment horizontal="left" vertical="center"/>
      <protection locked="0"/>
    </xf>
    <xf numFmtId="0" fontId="44" fillId="0" borderId="0" xfId="2" applyFont="1" applyAlignment="1">
      <alignment horizontal="left" vertical="top"/>
      <protection locked="0"/>
    </xf>
    <xf numFmtId="0" fontId="44" fillId="0" borderId="0" xfId="2" applyFont="1" applyAlignment="1">
      <alignment horizontal="left" vertical="top" wrapText="1"/>
      <protection locked="0"/>
    </xf>
    <xf numFmtId="0" fontId="44" fillId="0" borderId="0" xfId="2" applyFont="1" applyAlignment="1">
      <alignment horizontal="right" vertical="top"/>
      <protection locked="0"/>
    </xf>
    <xf numFmtId="0" fontId="44" fillId="0" borderId="0" xfId="2" applyFont="1" applyAlignment="1">
      <alignment horizontal="left" vertical="top" wrapText="1"/>
      <protection locked="0"/>
    </xf>
    <xf numFmtId="0" fontId="44" fillId="0" borderId="0" xfId="2" applyFont="1" applyAlignment="1">
      <alignment vertical="top" wrapText="1"/>
      <protection locked="0"/>
    </xf>
    <xf numFmtId="0" fontId="45" fillId="0" borderId="0" xfId="3"/>
  </cellXfs>
  <cellStyles count="4">
    <cellStyle name="Hypertextové prepojenie" xfId="1" builtinId="8"/>
    <cellStyle name="Normálna" xfId="0" builtinId="0" customBuiltin="1"/>
    <cellStyle name="Normálna 2" xfId="3" xr:uid="{CBD3854F-1D74-4204-929F-E69214C16327}"/>
    <cellStyle name="normálne_SO-01 Rodinný dom a občianska vybavenosť - zmena Zadanie s výkazom výmer" xfId="2" xr:uid="{CE2EBD1C-EC78-4387-B3A4-0D37C747929A}"/>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8"/>
  <sheetViews>
    <sheetView showGridLines="0" tabSelected="1" topLeftCell="A103" workbookViewId="0">
      <selection activeCell="E14" sqref="E14:AJ14"/>
    </sheetView>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1</v>
      </c>
      <c r="BT1" s="17" t="s">
        <v>3</v>
      </c>
      <c r="BU1" s="17" t="s">
        <v>3</v>
      </c>
      <c r="BV1" s="17" t="s">
        <v>4</v>
      </c>
    </row>
    <row r="2" spans="1:74" s="1" customFormat="1" ht="36.950000000000003" customHeight="1">
      <c r="AR2" s="287" t="s">
        <v>5</v>
      </c>
      <c r="AS2" s="268"/>
      <c r="AT2" s="268"/>
      <c r="AU2" s="268"/>
      <c r="AV2" s="268"/>
      <c r="AW2" s="268"/>
      <c r="AX2" s="268"/>
      <c r="AY2" s="268"/>
      <c r="AZ2" s="268"/>
      <c r="BA2" s="268"/>
      <c r="BB2" s="268"/>
      <c r="BC2" s="268"/>
      <c r="BD2" s="268"/>
      <c r="BE2" s="268"/>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7</v>
      </c>
    </row>
    <row r="4" spans="1:74" s="1" customFormat="1" ht="24.95" customHeight="1">
      <c r="B4" s="21"/>
      <c r="D4" s="22" t="s">
        <v>8</v>
      </c>
      <c r="AR4" s="21"/>
      <c r="AS4" s="23" t="s">
        <v>9</v>
      </c>
      <c r="BE4" s="24" t="s">
        <v>10</v>
      </c>
      <c r="BS4" s="18" t="s">
        <v>11</v>
      </c>
    </row>
    <row r="5" spans="1:74" s="1" customFormat="1" ht="12" customHeight="1">
      <c r="B5" s="21"/>
      <c r="D5" s="25" t="s">
        <v>12</v>
      </c>
      <c r="K5" s="267"/>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R5" s="21"/>
      <c r="BE5" s="264" t="s">
        <v>13</v>
      </c>
      <c r="BS5" s="18" t="s">
        <v>6</v>
      </c>
    </row>
    <row r="6" spans="1:74" s="1" customFormat="1" ht="36.950000000000003" customHeight="1">
      <c r="B6" s="21"/>
      <c r="D6" s="27" t="s">
        <v>14</v>
      </c>
      <c r="K6" s="269" t="s">
        <v>15</v>
      </c>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R6" s="21"/>
      <c r="BE6" s="265"/>
      <c r="BS6" s="18" t="s">
        <v>6</v>
      </c>
    </row>
    <row r="7" spans="1:74" s="1" customFormat="1" ht="12" customHeight="1">
      <c r="B7" s="21"/>
      <c r="D7" s="28" t="s">
        <v>16</v>
      </c>
      <c r="K7" s="26" t="s">
        <v>1</v>
      </c>
      <c r="AK7" s="28" t="s">
        <v>17</v>
      </c>
      <c r="AN7" s="26" t="s">
        <v>1</v>
      </c>
      <c r="AR7" s="21"/>
      <c r="BE7" s="265"/>
      <c r="BS7" s="18" t="s">
        <v>6</v>
      </c>
    </row>
    <row r="8" spans="1:74" s="1" customFormat="1" ht="12" customHeight="1">
      <c r="B8" s="21"/>
      <c r="D8" s="28" t="s">
        <v>18</v>
      </c>
      <c r="K8" s="26" t="s">
        <v>19</v>
      </c>
      <c r="AK8" s="28" t="s">
        <v>20</v>
      </c>
      <c r="AN8" s="29" t="s">
        <v>21</v>
      </c>
      <c r="AR8" s="21"/>
      <c r="BE8" s="265"/>
      <c r="BS8" s="18" t="s">
        <v>6</v>
      </c>
    </row>
    <row r="9" spans="1:74" s="1" customFormat="1" ht="14.45" customHeight="1">
      <c r="B9" s="21"/>
      <c r="AR9" s="21"/>
      <c r="BE9" s="265"/>
      <c r="BS9" s="18" t="s">
        <v>6</v>
      </c>
    </row>
    <row r="10" spans="1:74" s="1" customFormat="1" ht="12" customHeight="1">
      <c r="B10" s="21"/>
      <c r="D10" s="28" t="s">
        <v>22</v>
      </c>
      <c r="AK10" s="28" t="s">
        <v>23</v>
      </c>
      <c r="AN10" s="26" t="s">
        <v>1</v>
      </c>
      <c r="AR10" s="21"/>
      <c r="BE10" s="265"/>
      <c r="BS10" s="18" t="s">
        <v>6</v>
      </c>
    </row>
    <row r="11" spans="1:74" s="1" customFormat="1" ht="18.399999999999999" customHeight="1">
      <c r="B11" s="21"/>
      <c r="E11" s="26" t="s">
        <v>24</v>
      </c>
      <c r="AK11" s="28" t="s">
        <v>25</v>
      </c>
      <c r="AN11" s="26" t="s">
        <v>1</v>
      </c>
      <c r="AR11" s="21"/>
      <c r="BE11" s="265"/>
      <c r="BS11" s="18" t="s">
        <v>6</v>
      </c>
    </row>
    <row r="12" spans="1:74" s="1" customFormat="1" ht="6.95" customHeight="1">
      <c r="B12" s="21"/>
      <c r="AR12" s="21"/>
      <c r="BE12" s="265"/>
      <c r="BS12" s="18" t="s">
        <v>6</v>
      </c>
    </row>
    <row r="13" spans="1:74" s="1" customFormat="1" ht="12" customHeight="1">
      <c r="B13" s="21"/>
      <c r="D13" s="28" t="s">
        <v>26</v>
      </c>
      <c r="AK13" s="28" t="s">
        <v>23</v>
      </c>
      <c r="AN13" s="30" t="s">
        <v>27</v>
      </c>
      <c r="AR13" s="21"/>
      <c r="BE13" s="265"/>
      <c r="BS13" s="18" t="s">
        <v>6</v>
      </c>
    </row>
    <row r="14" spans="1:74" ht="12.75">
      <c r="B14" s="21"/>
      <c r="E14" s="270" t="s">
        <v>27</v>
      </c>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8" t="s">
        <v>25</v>
      </c>
      <c r="AN14" s="30" t="s">
        <v>27</v>
      </c>
      <c r="AR14" s="21"/>
      <c r="BE14" s="265"/>
      <c r="BS14" s="18" t="s">
        <v>6</v>
      </c>
    </row>
    <row r="15" spans="1:74" s="1" customFormat="1" ht="6.95" customHeight="1">
      <c r="B15" s="21"/>
      <c r="AR15" s="21"/>
      <c r="BE15" s="265"/>
      <c r="BS15" s="18" t="s">
        <v>3</v>
      </c>
    </row>
    <row r="16" spans="1:74" s="1" customFormat="1" ht="12" customHeight="1">
      <c r="B16" s="21"/>
      <c r="D16" s="28" t="s">
        <v>28</v>
      </c>
      <c r="AK16" s="28" t="s">
        <v>23</v>
      </c>
      <c r="AN16" s="26" t="s">
        <v>1</v>
      </c>
      <c r="AR16" s="21"/>
      <c r="BE16" s="265"/>
      <c r="BS16" s="18" t="s">
        <v>3</v>
      </c>
    </row>
    <row r="17" spans="1:71" s="1" customFormat="1" ht="18.399999999999999" customHeight="1">
      <c r="B17" s="21"/>
      <c r="E17" s="26" t="s">
        <v>29</v>
      </c>
      <c r="AK17" s="28" t="s">
        <v>25</v>
      </c>
      <c r="AN17" s="26" t="s">
        <v>1</v>
      </c>
      <c r="AR17" s="21"/>
      <c r="BE17" s="265"/>
      <c r="BS17" s="18" t="s">
        <v>30</v>
      </c>
    </row>
    <row r="18" spans="1:71" s="1" customFormat="1" ht="6.95" customHeight="1">
      <c r="B18" s="21"/>
      <c r="AR18" s="21"/>
      <c r="BE18" s="265"/>
      <c r="BS18" s="18" t="s">
        <v>6</v>
      </c>
    </row>
    <row r="19" spans="1:71" s="1" customFormat="1" ht="12" customHeight="1">
      <c r="B19" s="21"/>
      <c r="D19" s="28" t="s">
        <v>31</v>
      </c>
      <c r="AK19" s="28" t="s">
        <v>23</v>
      </c>
      <c r="AN19" s="26" t="s">
        <v>1</v>
      </c>
      <c r="AR19" s="21"/>
      <c r="BE19" s="265"/>
      <c r="BS19" s="18" t="s">
        <v>6</v>
      </c>
    </row>
    <row r="20" spans="1:71" s="1" customFormat="1" ht="18.399999999999999" customHeight="1">
      <c r="B20" s="21"/>
      <c r="E20" s="26" t="s">
        <v>32</v>
      </c>
      <c r="AK20" s="28" t="s">
        <v>25</v>
      </c>
      <c r="AN20" s="26" t="s">
        <v>1</v>
      </c>
      <c r="AR20" s="21"/>
      <c r="BE20" s="265"/>
      <c r="BS20" s="18" t="s">
        <v>30</v>
      </c>
    </row>
    <row r="21" spans="1:71" s="1" customFormat="1" ht="6.95" customHeight="1">
      <c r="B21" s="21"/>
      <c r="AR21" s="21"/>
      <c r="BE21" s="265"/>
    </row>
    <row r="22" spans="1:71" s="1" customFormat="1" ht="12" customHeight="1">
      <c r="B22" s="21"/>
      <c r="D22" s="28" t="s">
        <v>33</v>
      </c>
      <c r="AR22" s="21"/>
      <c r="BE22" s="265"/>
    </row>
    <row r="23" spans="1:71" s="1" customFormat="1" ht="16.5" customHeight="1">
      <c r="B23" s="21"/>
      <c r="E23" s="272" t="s">
        <v>1</v>
      </c>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R23" s="21"/>
      <c r="BE23" s="265"/>
    </row>
    <row r="24" spans="1:71" s="1" customFormat="1" ht="6.95" customHeight="1">
      <c r="B24" s="21"/>
      <c r="AR24" s="21"/>
      <c r="BE24" s="265"/>
    </row>
    <row r="25" spans="1:71"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65"/>
    </row>
    <row r="26" spans="1:71" s="1" customFormat="1" ht="14.45" customHeight="1">
      <c r="B26" s="21"/>
      <c r="D26" s="33" t="s">
        <v>34</v>
      </c>
      <c r="AK26" s="273">
        <f>ROUND(AG94,2)</f>
        <v>0</v>
      </c>
      <c r="AL26" s="268"/>
      <c r="AM26" s="268"/>
      <c r="AN26" s="268"/>
      <c r="AO26" s="268"/>
      <c r="AR26" s="21"/>
      <c r="BE26" s="265"/>
    </row>
    <row r="27" spans="1:71" s="1" customFormat="1" ht="14.45" customHeight="1">
      <c r="B27" s="21"/>
      <c r="D27" s="33" t="s">
        <v>35</v>
      </c>
      <c r="AK27" s="273">
        <f>ROUND(AG101, 2)</f>
        <v>0</v>
      </c>
      <c r="AL27" s="273"/>
      <c r="AM27" s="273"/>
      <c r="AN27" s="273"/>
      <c r="AO27" s="273"/>
      <c r="AR27" s="21"/>
      <c r="BE27" s="265"/>
    </row>
    <row r="28" spans="1:71" s="2" customFormat="1" ht="6.95" customHeight="1">
      <c r="A28" s="35"/>
      <c r="B28" s="36"/>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6"/>
      <c r="BE28" s="265"/>
    </row>
    <row r="29" spans="1:71" s="2" customFormat="1" ht="25.9" customHeight="1">
      <c r="A29" s="35"/>
      <c r="B29" s="36"/>
      <c r="C29" s="35"/>
      <c r="D29" s="37" t="s">
        <v>36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274">
        <f>ROUND(AK26 + AK27, 2)</f>
        <v>0</v>
      </c>
      <c r="AL29" s="275"/>
      <c r="AM29" s="275"/>
      <c r="AN29" s="275"/>
      <c r="AO29" s="275"/>
      <c r="AP29" s="35"/>
      <c r="AQ29" s="35"/>
      <c r="AR29" s="36"/>
      <c r="BE29" s="265"/>
    </row>
    <row r="30" spans="1:71" s="2" customFormat="1" ht="6.95" customHeight="1">
      <c r="A30" s="35"/>
      <c r="B30" s="36"/>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6"/>
      <c r="BE30" s="265"/>
    </row>
    <row r="31" spans="1:71" s="2" customFormat="1" ht="12.75">
      <c r="A31" s="35"/>
      <c r="B31" s="36"/>
      <c r="C31" s="35"/>
      <c r="D31" s="35"/>
      <c r="E31" s="35"/>
      <c r="F31" s="35"/>
      <c r="G31" s="35"/>
      <c r="H31" s="35"/>
      <c r="I31" s="35"/>
      <c r="J31" s="35"/>
      <c r="K31" s="35"/>
      <c r="L31" s="276" t="s">
        <v>37</v>
      </c>
      <c r="M31" s="276"/>
      <c r="N31" s="276"/>
      <c r="O31" s="276"/>
      <c r="P31" s="276"/>
      <c r="Q31" s="35"/>
      <c r="R31" s="35"/>
      <c r="S31" s="35"/>
      <c r="T31" s="35"/>
      <c r="U31" s="35"/>
      <c r="V31" s="35"/>
      <c r="W31" s="276" t="s">
        <v>38</v>
      </c>
      <c r="X31" s="276"/>
      <c r="Y31" s="276"/>
      <c r="Z31" s="276"/>
      <c r="AA31" s="276"/>
      <c r="AB31" s="276"/>
      <c r="AC31" s="276"/>
      <c r="AD31" s="276"/>
      <c r="AE31" s="276"/>
      <c r="AF31" s="35"/>
      <c r="AG31" s="35"/>
      <c r="AH31" s="35"/>
      <c r="AI31" s="35"/>
      <c r="AJ31" s="35"/>
      <c r="AK31" s="276" t="s">
        <v>39</v>
      </c>
      <c r="AL31" s="276"/>
      <c r="AM31" s="276"/>
      <c r="AN31" s="276"/>
      <c r="AO31" s="276"/>
      <c r="AP31" s="35"/>
      <c r="AQ31" s="35"/>
      <c r="AR31" s="36"/>
      <c r="BE31" s="265"/>
    </row>
    <row r="32" spans="1:71" s="3" customFormat="1" ht="14.45" customHeight="1">
      <c r="B32" s="40"/>
      <c r="D32" s="28" t="s">
        <v>40</v>
      </c>
      <c r="F32" s="41" t="s">
        <v>41</v>
      </c>
      <c r="L32" s="279">
        <v>0.2</v>
      </c>
      <c r="M32" s="278"/>
      <c r="N32" s="278"/>
      <c r="O32" s="278"/>
      <c r="P32" s="278"/>
      <c r="Q32" s="42"/>
      <c r="R32" s="42"/>
      <c r="S32" s="42"/>
      <c r="T32" s="42"/>
      <c r="U32" s="42"/>
      <c r="V32" s="42"/>
      <c r="W32" s="277">
        <f>ROUND(AZ94 + SUM(CD101:CD105), 2)</f>
        <v>0</v>
      </c>
      <c r="X32" s="278"/>
      <c r="Y32" s="278"/>
      <c r="Z32" s="278"/>
      <c r="AA32" s="278"/>
      <c r="AB32" s="278"/>
      <c r="AC32" s="278"/>
      <c r="AD32" s="278"/>
      <c r="AE32" s="278"/>
      <c r="AF32" s="42"/>
      <c r="AG32" s="42"/>
      <c r="AH32" s="42"/>
      <c r="AI32" s="42"/>
      <c r="AJ32" s="42"/>
      <c r="AK32" s="277">
        <f>ROUND(AV94 + SUM(BY101:BY105), 2)</f>
        <v>0</v>
      </c>
      <c r="AL32" s="278"/>
      <c r="AM32" s="278"/>
      <c r="AN32" s="278"/>
      <c r="AO32" s="278"/>
      <c r="AP32" s="42"/>
      <c r="AQ32" s="42"/>
      <c r="AR32" s="43"/>
      <c r="AS32" s="42"/>
      <c r="AT32" s="42"/>
      <c r="AU32" s="42"/>
      <c r="AV32" s="42"/>
      <c r="AW32" s="42"/>
      <c r="AX32" s="42"/>
      <c r="AY32" s="42"/>
      <c r="AZ32" s="42"/>
      <c r="BE32" s="266"/>
    </row>
    <row r="33" spans="1:57" s="3" customFormat="1" ht="14.45" customHeight="1">
      <c r="B33" s="40"/>
      <c r="F33" s="41" t="s">
        <v>42</v>
      </c>
      <c r="L33" s="279">
        <v>0.2</v>
      </c>
      <c r="M33" s="278"/>
      <c r="N33" s="278"/>
      <c r="O33" s="278"/>
      <c r="P33" s="278"/>
      <c r="Q33" s="42"/>
      <c r="R33" s="42"/>
      <c r="S33" s="42"/>
      <c r="T33" s="42"/>
      <c r="U33" s="42"/>
      <c r="V33" s="42"/>
      <c r="W33" s="277">
        <f>ROUND(BA94 + SUM(CE101:CE105), 2)</f>
        <v>0</v>
      </c>
      <c r="X33" s="278"/>
      <c r="Y33" s="278"/>
      <c r="Z33" s="278"/>
      <c r="AA33" s="278"/>
      <c r="AB33" s="278"/>
      <c r="AC33" s="278"/>
      <c r="AD33" s="278"/>
      <c r="AE33" s="278"/>
      <c r="AF33" s="42"/>
      <c r="AG33" s="42"/>
      <c r="AH33" s="42"/>
      <c r="AI33" s="42"/>
      <c r="AJ33" s="42"/>
      <c r="AK33" s="277">
        <f>ROUND(AW94 + SUM(BZ101:BZ105), 2)</f>
        <v>0</v>
      </c>
      <c r="AL33" s="278"/>
      <c r="AM33" s="278"/>
      <c r="AN33" s="278"/>
      <c r="AO33" s="278"/>
      <c r="AP33" s="42"/>
      <c r="AQ33" s="42"/>
      <c r="AR33" s="43"/>
      <c r="AS33" s="42"/>
      <c r="AT33" s="42"/>
      <c r="AU33" s="42"/>
      <c r="AV33" s="42"/>
      <c r="AW33" s="42"/>
      <c r="AX33" s="42"/>
      <c r="AY33" s="42"/>
      <c r="AZ33" s="42"/>
      <c r="BE33" s="266"/>
    </row>
    <row r="34" spans="1:57" s="3" customFormat="1" ht="14.45" hidden="1" customHeight="1">
      <c r="B34" s="40"/>
      <c r="F34" s="28" t="s">
        <v>43</v>
      </c>
      <c r="L34" s="282">
        <v>0.2</v>
      </c>
      <c r="M34" s="281"/>
      <c r="N34" s="281"/>
      <c r="O34" s="281"/>
      <c r="P34" s="281"/>
      <c r="W34" s="280">
        <f>ROUND(BB94 + SUM(CF101:CF105), 2)</f>
        <v>0</v>
      </c>
      <c r="X34" s="281"/>
      <c r="Y34" s="281"/>
      <c r="Z34" s="281"/>
      <c r="AA34" s="281"/>
      <c r="AB34" s="281"/>
      <c r="AC34" s="281"/>
      <c r="AD34" s="281"/>
      <c r="AE34" s="281"/>
      <c r="AK34" s="280">
        <v>0</v>
      </c>
      <c r="AL34" s="281"/>
      <c r="AM34" s="281"/>
      <c r="AN34" s="281"/>
      <c r="AO34" s="281"/>
      <c r="AR34" s="40"/>
      <c r="BE34" s="266"/>
    </row>
    <row r="35" spans="1:57" s="3" customFormat="1" ht="14.45" hidden="1" customHeight="1">
      <c r="B35" s="40"/>
      <c r="F35" s="28" t="s">
        <v>44</v>
      </c>
      <c r="L35" s="282">
        <v>0.2</v>
      </c>
      <c r="M35" s="281"/>
      <c r="N35" s="281"/>
      <c r="O35" s="281"/>
      <c r="P35" s="281"/>
      <c r="W35" s="280">
        <f>ROUND(BC94 + SUM(CG101:CG105), 2)</f>
        <v>0</v>
      </c>
      <c r="X35" s="281"/>
      <c r="Y35" s="281"/>
      <c r="Z35" s="281"/>
      <c r="AA35" s="281"/>
      <c r="AB35" s="281"/>
      <c r="AC35" s="281"/>
      <c r="AD35" s="281"/>
      <c r="AE35" s="281"/>
      <c r="AK35" s="280">
        <v>0</v>
      </c>
      <c r="AL35" s="281"/>
      <c r="AM35" s="281"/>
      <c r="AN35" s="281"/>
      <c r="AO35" s="281"/>
      <c r="AR35" s="40"/>
    </row>
    <row r="36" spans="1:57" s="3" customFormat="1" ht="14.45" hidden="1" customHeight="1">
      <c r="B36" s="40"/>
      <c r="F36" s="41" t="s">
        <v>45</v>
      </c>
      <c r="L36" s="279">
        <v>0</v>
      </c>
      <c r="M36" s="278"/>
      <c r="N36" s="278"/>
      <c r="O36" s="278"/>
      <c r="P36" s="278"/>
      <c r="Q36" s="42"/>
      <c r="R36" s="42"/>
      <c r="S36" s="42"/>
      <c r="T36" s="42"/>
      <c r="U36" s="42"/>
      <c r="V36" s="42"/>
      <c r="W36" s="277">
        <f>ROUND(BD94 + SUM(CH101:CH105), 2)</f>
        <v>0</v>
      </c>
      <c r="X36" s="278"/>
      <c r="Y36" s="278"/>
      <c r="Z36" s="278"/>
      <c r="AA36" s="278"/>
      <c r="AB36" s="278"/>
      <c r="AC36" s="278"/>
      <c r="AD36" s="278"/>
      <c r="AE36" s="278"/>
      <c r="AF36" s="42"/>
      <c r="AG36" s="42"/>
      <c r="AH36" s="42"/>
      <c r="AI36" s="42"/>
      <c r="AJ36" s="42"/>
      <c r="AK36" s="277">
        <v>0</v>
      </c>
      <c r="AL36" s="278"/>
      <c r="AM36" s="278"/>
      <c r="AN36" s="278"/>
      <c r="AO36" s="278"/>
      <c r="AP36" s="42"/>
      <c r="AQ36" s="42"/>
      <c r="AR36" s="43"/>
      <c r="AS36" s="42"/>
      <c r="AT36" s="42"/>
      <c r="AU36" s="42"/>
      <c r="AV36" s="42"/>
      <c r="AW36" s="42"/>
      <c r="AX36" s="42"/>
      <c r="AY36" s="42"/>
      <c r="AZ36" s="42"/>
    </row>
    <row r="37" spans="1:57" s="2" customFormat="1" ht="6.95" customHeight="1">
      <c r="A37" s="35"/>
      <c r="B37" s="3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6"/>
      <c r="BE37" s="35"/>
    </row>
    <row r="38" spans="1:57" s="2" customFormat="1" ht="25.9" customHeight="1">
      <c r="A38" s="35"/>
      <c r="B38" s="36"/>
      <c r="C38" s="44"/>
      <c r="D38" s="45" t="s">
        <v>46</v>
      </c>
      <c r="E38" s="46"/>
      <c r="F38" s="46"/>
      <c r="G38" s="46"/>
      <c r="H38" s="46"/>
      <c r="I38" s="46"/>
      <c r="J38" s="46"/>
      <c r="K38" s="46"/>
      <c r="L38" s="46"/>
      <c r="M38" s="46"/>
      <c r="N38" s="46"/>
      <c r="O38" s="46"/>
      <c r="P38" s="46"/>
      <c r="Q38" s="46"/>
      <c r="R38" s="46"/>
      <c r="S38" s="46"/>
      <c r="T38" s="47" t="s">
        <v>47</v>
      </c>
      <c r="U38" s="46"/>
      <c r="V38" s="46"/>
      <c r="W38" s="46"/>
      <c r="X38" s="286" t="s">
        <v>48</v>
      </c>
      <c r="Y38" s="284"/>
      <c r="Z38" s="284"/>
      <c r="AA38" s="284"/>
      <c r="AB38" s="284"/>
      <c r="AC38" s="46"/>
      <c r="AD38" s="46"/>
      <c r="AE38" s="46"/>
      <c r="AF38" s="46"/>
      <c r="AG38" s="46"/>
      <c r="AH38" s="46"/>
      <c r="AI38" s="46"/>
      <c r="AJ38" s="46"/>
      <c r="AK38" s="283">
        <f>SUM(AK29:AK36)</f>
        <v>0</v>
      </c>
      <c r="AL38" s="284"/>
      <c r="AM38" s="284"/>
      <c r="AN38" s="284"/>
      <c r="AO38" s="285"/>
      <c r="AP38" s="44"/>
      <c r="AQ38" s="44"/>
      <c r="AR38" s="36"/>
      <c r="BE38" s="35"/>
    </row>
    <row r="39" spans="1:57" s="2" customFormat="1" ht="6.95" customHeight="1">
      <c r="A39" s="35"/>
      <c r="B39" s="3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6"/>
      <c r="BE39" s="35"/>
    </row>
    <row r="40" spans="1:57" s="2" customFormat="1" ht="14.45" customHeight="1">
      <c r="A40" s="35"/>
      <c r="B40" s="36"/>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6"/>
      <c r="BE40" s="35"/>
    </row>
    <row r="41" spans="1:57" s="1" customFormat="1" ht="14.45" customHeight="1">
      <c r="B41" s="21"/>
      <c r="AR41" s="21"/>
    </row>
    <row r="42" spans="1:57" s="1" customFormat="1" ht="14.45" customHeight="1">
      <c r="B42" s="21"/>
      <c r="AR42" s="21"/>
    </row>
    <row r="43" spans="1:57" s="1" customFormat="1" ht="14.45" customHeight="1">
      <c r="B43" s="21"/>
      <c r="AR43" s="21"/>
    </row>
    <row r="44" spans="1:57" s="1" customFormat="1" ht="14.45" customHeight="1">
      <c r="B44" s="21"/>
      <c r="AR44" s="21"/>
    </row>
    <row r="45" spans="1:57" s="1" customFormat="1" ht="14.45" customHeight="1">
      <c r="B45" s="21"/>
      <c r="AR45" s="21"/>
    </row>
    <row r="46" spans="1:57" s="1" customFormat="1" ht="14.45" customHeight="1">
      <c r="B46" s="21"/>
      <c r="AR46" s="21"/>
    </row>
    <row r="47" spans="1:57" s="1" customFormat="1" ht="14.45" customHeight="1">
      <c r="B47" s="21"/>
      <c r="AR47" s="21"/>
    </row>
    <row r="48" spans="1:57" s="1" customFormat="1" ht="14.45" customHeight="1">
      <c r="B48" s="21"/>
      <c r="AR48" s="21"/>
    </row>
    <row r="49" spans="1:57" s="2" customFormat="1" ht="14.45" customHeight="1">
      <c r="B49" s="48"/>
      <c r="D49" s="49" t="s">
        <v>49</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50</v>
      </c>
      <c r="AI49" s="50"/>
      <c r="AJ49" s="50"/>
      <c r="AK49" s="50"/>
      <c r="AL49" s="50"/>
      <c r="AM49" s="50"/>
      <c r="AN49" s="50"/>
      <c r="AO49" s="50"/>
      <c r="AR49" s="48"/>
    </row>
    <row r="50" spans="1:57" ht="11.25">
      <c r="B50" s="21"/>
      <c r="AR50" s="21"/>
    </row>
    <row r="51" spans="1:57" ht="11.25">
      <c r="B51" s="21"/>
      <c r="AR51" s="21"/>
    </row>
    <row r="52" spans="1:57" ht="11.25">
      <c r="B52" s="21"/>
      <c r="AR52" s="21"/>
    </row>
    <row r="53" spans="1:57" ht="11.25">
      <c r="B53" s="21"/>
      <c r="AR53" s="21"/>
    </row>
    <row r="54" spans="1:57" ht="11.25">
      <c r="B54" s="21"/>
      <c r="AR54" s="21"/>
    </row>
    <row r="55" spans="1:57" ht="11.25">
      <c r="B55" s="21"/>
      <c r="AR55" s="21"/>
    </row>
    <row r="56" spans="1:57" ht="11.25">
      <c r="B56" s="21"/>
      <c r="AR56" s="21"/>
    </row>
    <row r="57" spans="1:57" ht="11.25">
      <c r="B57" s="21"/>
      <c r="AR57" s="21"/>
    </row>
    <row r="58" spans="1:57" ht="11.25">
      <c r="B58" s="21"/>
      <c r="AR58" s="21"/>
    </row>
    <row r="59" spans="1:57" ht="11.25">
      <c r="B59" s="21"/>
      <c r="AR59" s="21"/>
    </row>
    <row r="60" spans="1:57" s="2" customFormat="1" ht="12.75">
      <c r="A60" s="35"/>
      <c r="B60" s="36"/>
      <c r="C60" s="35"/>
      <c r="D60" s="51" t="s">
        <v>51</v>
      </c>
      <c r="E60" s="38"/>
      <c r="F60" s="38"/>
      <c r="G60" s="38"/>
      <c r="H60" s="38"/>
      <c r="I60" s="38"/>
      <c r="J60" s="38"/>
      <c r="K60" s="38"/>
      <c r="L60" s="38"/>
      <c r="M60" s="38"/>
      <c r="N60" s="38"/>
      <c r="O60" s="38"/>
      <c r="P60" s="38"/>
      <c r="Q60" s="38"/>
      <c r="R60" s="38"/>
      <c r="S60" s="38"/>
      <c r="T60" s="38"/>
      <c r="U60" s="38"/>
      <c r="V60" s="51" t="s">
        <v>52</v>
      </c>
      <c r="W60" s="38"/>
      <c r="X60" s="38"/>
      <c r="Y60" s="38"/>
      <c r="Z60" s="38"/>
      <c r="AA60" s="38"/>
      <c r="AB60" s="38"/>
      <c r="AC60" s="38"/>
      <c r="AD60" s="38"/>
      <c r="AE60" s="38"/>
      <c r="AF60" s="38"/>
      <c r="AG60" s="38"/>
      <c r="AH60" s="51" t="s">
        <v>51</v>
      </c>
      <c r="AI60" s="38"/>
      <c r="AJ60" s="38"/>
      <c r="AK60" s="38"/>
      <c r="AL60" s="38"/>
      <c r="AM60" s="51" t="s">
        <v>52</v>
      </c>
      <c r="AN60" s="38"/>
      <c r="AO60" s="38"/>
      <c r="AP60" s="35"/>
      <c r="AQ60" s="35"/>
      <c r="AR60" s="36"/>
      <c r="BE60" s="35"/>
    </row>
    <row r="61" spans="1:57" ht="11.25">
      <c r="B61" s="21"/>
      <c r="AR61" s="21"/>
    </row>
    <row r="62" spans="1:57" ht="11.25">
      <c r="B62" s="21"/>
      <c r="AR62" s="21"/>
    </row>
    <row r="63" spans="1:57" ht="11.25">
      <c r="B63" s="21"/>
      <c r="AR63" s="21"/>
    </row>
    <row r="64" spans="1:57" s="2" customFormat="1" ht="12.75">
      <c r="A64" s="35"/>
      <c r="B64" s="36"/>
      <c r="C64" s="35"/>
      <c r="D64" s="49" t="s">
        <v>53</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49" t="s">
        <v>54</v>
      </c>
      <c r="AI64" s="52"/>
      <c r="AJ64" s="52"/>
      <c r="AK64" s="52"/>
      <c r="AL64" s="52"/>
      <c r="AM64" s="52"/>
      <c r="AN64" s="52"/>
      <c r="AO64" s="52"/>
      <c r="AP64" s="35"/>
      <c r="AQ64" s="35"/>
      <c r="AR64" s="36"/>
      <c r="BE64" s="35"/>
    </row>
    <row r="65" spans="1:57" ht="11.25">
      <c r="B65" s="21"/>
      <c r="AR65" s="21"/>
    </row>
    <row r="66" spans="1:57" ht="11.25">
      <c r="B66" s="21"/>
      <c r="AR66" s="21"/>
    </row>
    <row r="67" spans="1:57" ht="11.25">
      <c r="B67" s="21"/>
      <c r="AR67" s="21"/>
    </row>
    <row r="68" spans="1:57" ht="11.25">
      <c r="B68" s="21"/>
      <c r="AR68" s="21"/>
    </row>
    <row r="69" spans="1:57" ht="11.25">
      <c r="B69" s="21"/>
      <c r="AR69" s="21"/>
    </row>
    <row r="70" spans="1:57" ht="11.25">
      <c r="B70" s="21"/>
      <c r="AR70" s="21"/>
    </row>
    <row r="71" spans="1:57" ht="11.25">
      <c r="B71" s="21"/>
      <c r="AR71" s="21"/>
    </row>
    <row r="72" spans="1:57" ht="11.25">
      <c r="B72" s="21"/>
      <c r="AR72" s="21"/>
    </row>
    <row r="73" spans="1:57" ht="11.25">
      <c r="B73" s="21"/>
      <c r="AR73" s="21"/>
    </row>
    <row r="74" spans="1:57" ht="11.25">
      <c r="B74" s="21"/>
      <c r="AR74" s="21"/>
    </row>
    <row r="75" spans="1:57" s="2" customFormat="1" ht="12.75">
      <c r="A75" s="35"/>
      <c r="B75" s="36"/>
      <c r="C75" s="35"/>
      <c r="D75" s="51" t="s">
        <v>51</v>
      </c>
      <c r="E75" s="38"/>
      <c r="F75" s="38"/>
      <c r="G75" s="38"/>
      <c r="H75" s="38"/>
      <c r="I75" s="38"/>
      <c r="J75" s="38"/>
      <c r="K75" s="38"/>
      <c r="L75" s="38"/>
      <c r="M75" s="38"/>
      <c r="N75" s="38"/>
      <c r="O75" s="38"/>
      <c r="P75" s="38"/>
      <c r="Q75" s="38"/>
      <c r="R75" s="38"/>
      <c r="S75" s="38"/>
      <c r="T75" s="38"/>
      <c r="U75" s="38"/>
      <c r="V75" s="51" t="s">
        <v>52</v>
      </c>
      <c r="W75" s="38"/>
      <c r="X75" s="38"/>
      <c r="Y75" s="38"/>
      <c r="Z75" s="38"/>
      <c r="AA75" s="38"/>
      <c r="AB75" s="38"/>
      <c r="AC75" s="38"/>
      <c r="AD75" s="38"/>
      <c r="AE75" s="38"/>
      <c r="AF75" s="38"/>
      <c r="AG75" s="38"/>
      <c r="AH75" s="51" t="s">
        <v>51</v>
      </c>
      <c r="AI75" s="38"/>
      <c r="AJ75" s="38"/>
      <c r="AK75" s="38"/>
      <c r="AL75" s="38"/>
      <c r="AM75" s="51" t="s">
        <v>52</v>
      </c>
      <c r="AN75" s="38"/>
      <c r="AO75" s="38"/>
      <c r="AP75" s="35"/>
      <c r="AQ75" s="35"/>
      <c r="AR75" s="36"/>
      <c r="BE75" s="35"/>
    </row>
    <row r="76" spans="1:57" s="2" customFormat="1" ht="11.25">
      <c r="A76" s="35"/>
      <c r="B76" s="36"/>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6"/>
      <c r="BE76" s="35"/>
    </row>
    <row r="77" spans="1:57" s="2" customFormat="1" ht="6.95" customHeight="1">
      <c r="A77" s="35"/>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36"/>
      <c r="BE77" s="35"/>
    </row>
    <row r="81" spans="1:91" s="2" customFormat="1" ht="6.95" customHeight="1">
      <c r="A81" s="35"/>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36"/>
      <c r="BE81" s="35"/>
    </row>
    <row r="82" spans="1:91" s="2" customFormat="1" ht="24.95" customHeight="1">
      <c r="A82" s="35"/>
      <c r="B82" s="36"/>
      <c r="C82" s="22" t="s">
        <v>55</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6"/>
      <c r="BE82" s="35"/>
    </row>
    <row r="83" spans="1:91" s="2" customFormat="1" ht="6.95" customHeight="1">
      <c r="A83" s="35"/>
      <c r="B83" s="36"/>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6"/>
      <c r="BE83" s="35"/>
    </row>
    <row r="84" spans="1:91" s="4" customFormat="1" ht="12" customHeight="1">
      <c r="B84" s="57"/>
      <c r="C84" s="28" t="s">
        <v>12</v>
      </c>
      <c r="L84" s="4">
        <f>K5</f>
        <v>0</v>
      </c>
      <c r="AR84" s="57"/>
    </row>
    <row r="85" spans="1:91" s="5" customFormat="1" ht="36.950000000000003" customHeight="1">
      <c r="B85" s="58"/>
      <c r="C85" s="59" t="s">
        <v>14</v>
      </c>
      <c r="L85" s="240" t="str">
        <f>K6</f>
        <v>Komunitná záhrada v meste Spišská Belá</v>
      </c>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R85" s="58"/>
    </row>
    <row r="86" spans="1:91" s="2" customFormat="1" ht="6.95" customHeight="1">
      <c r="A86" s="35"/>
      <c r="B86" s="36"/>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6"/>
      <c r="BE86" s="35"/>
    </row>
    <row r="87" spans="1:91" s="2" customFormat="1" ht="12" customHeight="1">
      <c r="A87" s="35"/>
      <c r="B87" s="36"/>
      <c r="C87" s="28" t="s">
        <v>18</v>
      </c>
      <c r="D87" s="35"/>
      <c r="E87" s="35"/>
      <c r="F87" s="35"/>
      <c r="G87" s="35"/>
      <c r="H87" s="35"/>
      <c r="I87" s="35"/>
      <c r="J87" s="35"/>
      <c r="K87" s="35"/>
      <c r="L87" s="60" t="str">
        <f>IF(K8="","",K8)</f>
        <v>Spišská Belá</v>
      </c>
      <c r="M87" s="35"/>
      <c r="N87" s="35"/>
      <c r="O87" s="35"/>
      <c r="P87" s="35"/>
      <c r="Q87" s="35"/>
      <c r="R87" s="35"/>
      <c r="S87" s="35"/>
      <c r="T87" s="35"/>
      <c r="U87" s="35"/>
      <c r="V87" s="35"/>
      <c r="W87" s="35"/>
      <c r="X87" s="35"/>
      <c r="Y87" s="35"/>
      <c r="Z87" s="35"/>
      <c r="AA87" s="35"/>
      <c r="AB87" s="35"/>
      <c r="AC87" s="35"/>
      <c r="AD87" s="35"/>
      <c r="AE87" s="35"/>
      <c r="AF87" s="35"/>
      <c r="AG87" s="35"/>
      <c r="AH87" s="35"/>
      <c r="AI87" s="28" t="s">
        <v>20</v>
      </c>
      <c r="AJ87" s="35"/>
      <c r="AK87" s="35"/>
      <c r="AL87" s="35"/>
      <c r="AM87" s="242" t="str">
        <f>IF(AN8= "","",AN8)</f>
        <v>11. 8. 2022</v>
      </c>
      <c r="AN87" s="242"/>
      <c r="AO87" s="35"/>
      <c r="AP87" s="35"/>
      <c r="AQ87" s="35"/>
      <c r="AR87" s="36"/>
      <c r="BE87" s="35"/>
    </row>
    <row r="88" spans="1:91" s="2" customFormat="1" ht="6.95" customHeight="1">
      <c r="A88" s="35"/>
      <c r="B88" s="36"/>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6"/>
      <c r="BE88" s="35"/>
    </row>
    <row r="89" spans="1:91" s="2" customFormat="1" ht="15.2" customHeight="1">
      <c r="A89" s="35"/>
      <c r="B89" s="36"/>
      <c r="C89" s="28" t="s">
        <v>22</v>
      </c>
      <c r="D89" s="35"/>
      <c r="E89" s="35"/>
      <c r="F89" s="35"/>
      <c r="G89" s="35"/>
      <c r="H89" s="35"/>
      <c r="I89" s="35"/>
      <c r="J89" s="35"/>
      <c r="K89" s="35"/>
      <c r="L89" s="4" t="str">
        <f>IF(E11= "","",E11)</f>
        <v>Mestský úrad Spišská Belá</v>
      </c>
      <c r="M89" s="35"/>
      <c r="N89" s="35"/>
      <c r="O89" s="35"/>
      <c r="P89" s="35"/>
      <c r="Q89" s="35"/>
      <c r="R89" s="35"/>
      <c r="S89" s="35"/>
      <c r="T89" s="35"/>
      <c r="U89" s="35"/>
      <c r="V89" s="35"/>
      <c r="W89" s="35"/>
      <c r="X89" s="35"/>
      <c r="Y89" s="35"/>
      <c r="Z89" s="35"/>
      <c r="AA89" s="35"/>
      <c r="AB89" s="35"/>
      <c r="AC89" s="35"/>
      <c r="AD89" s="35"/>
      <c r="AE89" s="35"/>
      <c r="AF89" s="35"/>
      <c r="AG89" s="35"/>
      <c r="AH89" s="35"/>
      <c r="AI89" s="28" t="s">
        <v>28</v>
      </c>
      <c r="AJ89" s="35"/>
      <c r="AK89" s="35"/>
      <c r="AL89" s="35"/>
      <c r="AM89" s="247" t="str">
        <f>IF(E17="","",E17)</f>
        <v>2ka, s.r.o.</v>
      </c>
      <c r="AN89" s="248"/>
      <c r="AO89" s="248"/>
      <c r="AP89" s="248"/>
      <c r="AQ89" s="35"/>
      <c r="AR89" s="36"/>
      <c r="AS89" s="243" t="s">
        <v>56</v>
      </c>
      <c r="AT89" s="244"/>
      <c r="AU89" s="62"/>
      <c r="AV89" s="62"/>
      <c r="AW89" s="62"/>
      <c r="AX89" s="62"/>
      <c r="AY89" s="62"/>
      <c r="AZ89" s="62"/>
      <c r="BA89" s="62"/>
      <c r="BB89" s="62"/>
      <c r="BC89" s="62"/>
      <c r="BD89" s="63"/>
      <c r="BE89" s="35"/>
    </row>
    <row r="90" spans="1:91" s="2" customFormat="1" ht="15.2" customHeight="1">
      <c r="A90" s="35"/>
      <c r="B90" s="36"/>
      <c r="C90" s="28" t="s">
        <v>26</v>
      </c>
      <c r="D90" s="35"/>
      <c r="E90" s="35"/>
      <c r="F90" s="35"/>
      <c r="G90" s="35"/>
      <c r="H90" s="35"/>
      <c r="I90" s="35"/>
      <c r="J90" s="35"/>
      <c r="K90" s="35"/>
      <c r="L90" s="4" t="str">
        <f>IF(E14= "Vyplň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31</v>
      </c>
      <c r="AJ90" s="35"/>
      <c r="AK90" s="35"/>
      <c r="AL90" s="35"/>
      <c r="AM90" s="247" t="str">
        <f>IF(E20="","",E20)</f>
        <v>ROSOFT, s.r.o.</v>
      </c>
      <c r="AN90" s="248"/>
      <c r="AO90" s="248"/>
      <c r="AP90" s="248"/>
      <c r="AQ90" s="35"/>
      <c r="AR90" s="36"/>
      <c r="AS90" s="245"/>
      <c r="AT90" s="246"/>
      <c r="AU90" s="64"/>
      <c r="AV90" s="64"/>
      <c r="AW90" s="64"/>
      <c r="AX90" s="64"/>
      <c r="AY90" s="64"/>
      <c r="AZ90" s="64"/>
      <c r="BA90" s="64"/>
      <c r="BB90" s="64"/>
      <c r="BC90" s="64"/>
      <c r="BD90" s="65"/>
      <c r="BE90" s="35"/>
    </row>
    <row r="91" spans="1:91" s="2" customFormat="1" ht="10.9" customHeight="1">
      <c r="A91" s="35"/>
      <c r="B91" s="36"/>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6"/>
      <c r="AS91" s="245"/>
      <c r="AT91" s="246"/>
      <c r="AU91" s="64"/>
      <c r="AV91" s="64"/>
      <c r="AW91" s="64"/>
      <c r="AX91" s="64"/>
      <c r="AY91" s="64"/>
      <c r="AZ91" s="64"/>
      <c r="BA91" s="64"/>
      <c r="BB91" s="64"/>
      <c r="BC91" s="64"/>
      <c r="BD91" s="65"/>
      <c r="BE91" s="35"/>
    </row>
    <row r="92" spans="1:91" s="2" customFormat="1" ht="29.25" customHeight="1">
      <c r="A92" s="35"/>
      <c r="B92" s="36"/>
      <c r="C92" s="249" t="s">
        <v>57</v>
      </c>
      <c r="D92" s="250"/>
      <c r="E92" s="250"/>
      <c r="F92" s="250"/>
      <c r="G92" s="250"/>
      <c r="H92" s="66"/>
      <c r="I92" s="252" t="s">
        <v>58</v>
      </c>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1" t="s">
        <v>59</v>
      </c>
      <c r="AH92" s="250"/>
      <c r="AI92" s="250"/>
      <c r="AJ92" s="250"/>
      <c r="AK92" s="250"/>
      <c r="AL92" s="250"/>
      <c r="AM92" s="250"/>
      <c r="AN92" s="252" t="s">
        <v>60</v>
      </c>
      <c r="AO92" s="250"/>
      <c r="AP92" s="253"/>
      <c r="AQ92" s="67" t="s">
        <v>61</v>
      </c>
      <c r="AR92" s="36"/>
      <c r="AS92" s="68" t="s">
        <v>62</v>
      </c>
      <c r="AT92" s="69" t="s">
        <v>63</v>
      </c>
      <c r="AU92" s="69" t="s">
        <v>64</v>
      </c>
      <c r="AV92" s="69" t="s">
        <v>65</v>
      </c>
      <c r="AW92" s="69" t="s">
        <v>66</v>
      </c>
      <c r="AX92" s="69" t="s">
        <v>67</v>
      </c>
      <c r="AY92" s="69" t="s">
        <v>68</v>
      </c>
      <c r="AZ92" s="69" t="s">
        <v>69</v>
      </c>
      <c r="BA92" s="69" t="s">
        <v>70</v>
      </c>
      <c r="BB92" s="69" t="s">
        <v>71</v>
      </c>
      <c r="BC92" s="69" t="s">
        <v>72</v>
      </c>
      <c r="BD92" s="70" t="s">
        <v>73</v>
      </c>
      <c r="BE92" s="35"/>
    </row>
    <row r="93" spans="1:91" s="2" customFormat="1" ht="10.9" customHeight="1">
      <c r="A93" s="35"/>
      <c r="B93" s="36"/>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6"/>
      <c r="AS93" s="71"/>
      <c r="AT93" s="72"/>
      <c r="AU93" s="72"/>
      <c r="AV93" s="72"/>
      <c r="AW93" s="72"/>
      <c r="AX93" s="72"/>
      <c r="AY93" s="72"/>
      <c r="AZ93" s="72"/>
      <c r="BA93" s="72"/>
      <c r="BB93" s="72"/>
      <c r="BC93" s="72"/>
      <c r="BD93" s="73"/>
      <c r="BE93" s="35"/>
    </row>
    <row r="94" spans="1:91" s="6" customFormat="1" ht="32.450000000000003" customHeight="1">
      <c r="B94" s="74"/>
      <c r="C94" s="75" t="s">
        <v>74</v>
      </c>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261">
        <f>ROUND(SUM(AG95:AG99),2)</f>
        <v>0</v>
      </c>
      <c r="AH94" s="261"/>
      <c r="AI94" s="261"/>
      <c r="AJ94" s="261"/>
      <c r="AK94" s="261"/>
      <c r="AL94" s="261"/>
      <c r="AM94" s="261"/>
      <c r="AN94" s="262">
        <f t="shared" ref="AN94:AN99" si="0">SUM(AG94,AT94)</f>
        <v>0</v>
      </c>
      <c r="AO94" s="262"/>
      <c r="AP94" s="262"/>
      <c r="AQ94" s="78" t="s">
        <v>1</v>
      </c>
      <c r="AR94" s="74"/>
      <c r="AS94" s="79">
        <f>ROUND(SUM(AS95:AS99),2)</f>
        <v>0</v>
      </c>
      <c r="AT94" s="80">
        <f t="shared" ref="AT94:AT99" si="1">ROUND(SUM(AV94:AW94),2)</f>
        <v>0</v>
      </c>
      <c r="AU94" s="81">
        <f>ROUND(SUM(AU95:AU99),5)</f>
        <v>0</v>
      </c>
      <c r="AV94" s="80">
        <f>ROUND(AZ94*L32,2)</f>
        <v>0</v>
      </c>
      <c r="AW94" s="80">
        <f>ROUND(BA94*L33,2)</f>
        <v>0</v>
      </c>
      <c r="AX94" s="80">
        <f>ROUND(BB94*L32,2)</f>
        <v>0</v>
      </c>
      <c r="AY94" s="80">
        <f>ROUND(BC94*L33,2)</f>
        <v>0</v>
      </c>
      <c r="AZ94" s="80">
        <f>ROUND(SUM(AZ95:AZ99),2)</f>
        <v>0</v>
      </c>
      <c r="BA94" s="80">
        <f>ROUND(SUM(BA95:BA99),2)</f>
        <v>0</v>
      </c>
      <c r="BB94" s="80">
        <f>ROUND(SUM(BB95:BB99),2)</f>
        <v>0</v>
      </c>
      <c r="BC94" s="80">
        <f>ROUND(SUM(BC95:BC99),2)</f>
        <v>0</v>
      </c>
      <c r="BD94" s="82">
        <f>ROUND(SUM(BD95:BD99),2)</f>
        <v>0</v>
      </c>
      <c r="BS94" s="83" t="s">
        <v>75</v>
      </c>
      <c r="BT94" s="83" t="s">
        <v>76</v>
      </c>
      <c r="BU94" s="84" t="s">
        <v>77</v>
      </c>
      <c r="BV94" s="83" t="s">
        <v>78</v>
      </c>
      <c r="BW94" s="83" t="s">
        <v>4</v>
      </c>
      <c r="BX94" s="83" t="s">
        <v>79</v>
      </c>
      <c r="CL94" s="83" t="s">
        <v>1</v>
      </c>
    </row>
    <row r="95" spans="1:91" s="7" customFormat="1" ht="16.5" customHeight="1">
      <c r="A95" s="85" t="s">
        <v>80</v>
      </c>
      <c r="B95" s="86"/>
      <c r="C95" s="87"/>
      <c r="D95" s="256" t="s">
        <v>81</v>
      </c>
      <c r="E95" s="256"/>
      <c r="F95" s="256"/>
      <c r="G95" s="256"/>
      <c r="H95" s="256"/>
      <c r="I95" s="88"/>
      <c r="J95" s="256" t="s">
        <v>82</v>
      </c>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4">
        <f>'SO 01 - Spevnené plochy a...'!J32</f>
        <v>0</v>
      </c>
      <c r="AH95" s="255"/>
      <c r="AI95" s="255"/>
      <c r="AJ95" s="255"/>
      <c r="AK95" s="255"/>
      <c r="AL95" s="255"/>
      <c r="AM95" s="255"/>
      <c r="AN95" s="254">
        <f t="shared" si="0"/>
        <v>0</v>
      </c>
      <c r="AO95" s="255"/>
      <c r="AP95" s="255"/>
      <c r="AQ95" s="89" t="s">
        <v>83</v>
      </c>
      <c r="AR95" s="86"/>
      <c r="AS95" s="90">
        <v>0</v>
      </c>
      <c r="AT95" s="91">
        <f t="shared" si="1"/>
        <v>0</v>
      </c>
      <c r="AU95" s="92">
        <f>'SO 01 - Spevnené plochy a...'!P137</f>
        <v>0</v>
      </c>
      <c r="AV95" s="91">
        <f>'SO 01 - Spevnené plochy a...'!J35</f>
        <v>0</v>
      </c>
      <c r="AW95" s="91">
        <f>'SO 01 - Spevnené plochy a...'!J36</f>
        <v>0</v>
      </c>
      <c r="AX95" s="91">
        <f>'SO 01 - Spevnené plochy a...'!J37</f>
        <v>0</v>
      </c>
      <c r="AY95" s="91">
        <f>'SO 01 - Spevnené plochy a...'!J38</f>
        <v>0</v>
      </c>
      <c r="AZ95" s="91">
        <f>'SO 01 - Spevnené plochy a...'!F35</f>
        <v>0</v>
      </c>
      <c r="BA95" s="91">
        <f>'SO 01 - Spevnené plochy a...'!F36</f>
        <v>0</v>
      </c>
      <c r="BB95" s="91">
        <f>'SO 01 - Spevnené plochy a...'!F37</f>
        <v>0</v>
      </c>
      <c r="BC95" s="91">
        <f>'SO 01 - Spevnené plochy a...'!F38</f>
        <v>0</v>
      </c>
      <c r="BD95" s="93">
        <f>'SO 01 - Spevnené plochy a...'!F39</f>
        <v>0</v>
      </c>
      <c r="BT95" s="94" t="s">
        <v>84</v>
      </c>
      <c r="BV95" s="94" t="s">
        <v>78</v>
      </c>
      <c r="BW95" s="94" t="s">
        <v>85</v>
      </c>
      <c r="BX95" s="94" t="s">
        <v>4</v>
      </c>
      <c r="CL95" s="94" t="s">
        <v>1</v>
      </c>
      <c r="CM95" s="94" t="s">
        <v>76</v>
      </c>
    </row>
    <row r="96" spans="1:91" s="7" customFormat="1" ht="16.5" customHeight="1">
      <c r="A96" s="85" t="s">
        <v>80</v>
      </c>
      <c r="B96" s="86"/>
      <c r="C96" s="87"/>
      <c r="D96" s="256" t="s">
        <v>86</v>
      </c>
      <c r="E96" s="256"/>
      <c r="F96" s="256"/>
      <c r="G96" s="256"/>
      <c r="H96" s="256"/>
      <c r="I96" s="88"/>
      <c r="J96" s="256" t="s">
        <v>87</v>
      </c>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4">
        <f>'SO 02 - Krajinná architek...'!J32</f>
        <v>0</v>
      </c>
      <c r="AH96" s="255"/>
      <c r="AI96" s="255"/>
      <c r="AJ96" s="255"/>
      <c r="AK96" s="255"/>
      <c r="AL96" s="255"/>
      <c r="AM96" s="255"/>
      <c r="AN96" s="254">
        <f t="shared" si="0"/>
        <v>0</v>
      </c>
      <c r="AO96" s="255"/>
      <c r="AP96" s="255"/>
      <c r="AQ96" s="89" t="s">
        <v>83</v>
      </c>
      <c r="AR96" s="86"/>
      <c r="AS96" s="90">
        <v>0</v>
      </c>
      <c r="AT96" s="91">
        <f t="shared" si="1"/>
        <v>0</v>
      </c>
      <c r="AU96" s="92">
        <f>'SO 02 - Krajinná architek...'!P132</f>
        <v>0</v>
      </c>
      <c r="AV96" s="91">
        <f>'SO 02 - Krajinná architek...'!J35</f>
        <v>0</v>
      </c>
      <c r="AW96" s="91">
        <f>'SO 02 - Krajinná architek...'!J36</f>
        <v>0</v>
      </c>
      <c r="AX96" s="91">
        <f>'SO 02 - Krajinná architek...'!J37</f>
        <v>0</v>
      </c>
      <c r="AY96" s="91">
        <f>'SO 02 - Krajinná architek...'!J38</f>
        <v>0</v>
      </c>
      <c r="AZ96" s="91">
        <f>'SO 02 - Krajinná architek...'!F35</f>
        <v>0</v>
      </c>
      <c r="BA96" s="91">
        <f>'SO 02 - Krajinná architek...'!F36</f>
        <v>0</v>
      </c>
      <c r="BB96" s="91">
        <f>'SO 02 - Krajinná architek...'!F37</f>
        <v>0</v>
      </c>
      <c r="BC96" s="91">
        <f>'SO 02 - Krajinná architek...'!F38</f>
        <v>0</v>
      </c>
      <c r="BD96" s="93">
        <f>'SO 02 - Krajinná architek...'!F39</f>
        <v>0</v>
      </c>
      <c r="BT96" s="94" t="s">
        <v>84</v>
      </c>
      <c r="BV96" s="94" t="s">
        <v>78</v>
      </c>
      <c r="BW96" s="94" t="s">
        <v>88</v>
      </c>
      <c r="BX96" s="94" t="s">
        <v>4</v>
      </c>
      <c r="CL96" s="94" t="s">
        <v>1</v>
      </c>
      <c r="CM96" s="94" t="s">
        <v>76</v>
      </c>
    </row>
    <row r="97" spans="1:91" s="7" customFormat="1" ht="24.75" customHeight="1">
      <c r="A97" s="85" t="s">
        <v>80</v>
      </c>
      <c r="B97" s="86"/>
      <c r="C97" s="87"/>
      <c r="D97" s="256" t="s">
        <v>89</v>
      </c>
      <c r="E97" s="256"/>
      <c r="F97" s="256"/>
      <c r="G97" s="256"/>
      <c r="H97" s="256"/>
      <c r="I97" s="88"/>
      <c r="J97" s="256" t="s">
        <v>90</v>
      </c>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4">
        <f>'SO 03.01 - Detské ihrisko'!J32</f>
        <v>0</v>
      </c>
      <c r="AH97" s="255"/>
      <c r="AI97" s="255"/>
      <c r="AJ97" s="255"/>
      <c r="AK97" s="255"/>
      <c r="AL97" s="255"/>
      <c r="AM97" s="255"/>
      <c r="AN97" s="254">
        <f t="shared" si="0"/>
        <v>0</v>
      </c>
      <c r="AO97" s="255"/>
      <c r="AP97" s="255"/>
      <c r="AQ97" s="89" t="s">
        <v>83</v>
      </c>
      <c r="AR97" s="86"/>
      <c r="AS97" s="90">
        <v>0</v>
      </c>
      <c r="AT97" s="91">
        <f t="shared" si="1"/>
        <v>0</v>
      </c>
      <c r="AU97" s="92">
        <f>'SO 03.01 - Detské ihrisko'!P132</f>
        <v>0</v>
      </c>
      <c r="AV97" s="91">
        <f>'SO 03.01 - Detské ihrisko'!J35</f>
        <v>0</v>
      </c>
      <c r="AW97" s="91">
        <f>'SO 03.01 - Detské ihrisko'!J36</f>
        <v>0</v>
      </c>
      <c r="AX97" s="91">
        <f>'SO 03.01 - Detské ihrisko'!J37</f>
        <v>0</v>
      </c>
      <c r="AY97" s="91">
        <f>'SO 03.01 - Detské ihrisko'!J38</f>
        <v>0</v>
      </c>
      <c r="AZ97" s="91">
        <f>'SO 03.01 - Detské ihrisko'!F35</f>
        <v>0</v>
      </c>
      <c r="BA97" s="91">
        <f>'SO 03.01 - Detské ihrisko'!F36</f>
        <v>0</v>
      </c>
      <c r="BB97" s="91">
        <f>'SO 03.01 - Detské ihrisko'!F37</f>
        <v>0</v>
      </c>
      <c r="BC97" s="91">
        <f>'SO 03.01 - Detské ihrisko'!F38</f>
        <v>0</v>
      </c>
      <c r="BD97" s="93">
        <f>'SO 03.01 - Detské ihrisko'!F39</f>
        <v>0</v>
      </c>
      <c r="BT97" s="94" t="s">
        <v>84</v>
      </c>
      <c r="BV97" s="94" t="s">
        <v>78</v>
      </c>
      <c r="BW97" s="94" t="s">
        <v>91</v>
      </c>
      <c r="BX97" s="94" t="s">
        <v>4</v>
      </c>
      <c r="CL97" s="94" t="s">
        <v>1</v>
      </c>
      <c r="CM97" s="94" t="s">
        <v>76</v>
      </c>
    </row>
    <row r="98" spans="1:91" s="7" customFormat="1" ht="24.75" customHeight="1">
      <c r="A98" s="85" t="s">
        <v>80</v>
      </c>
      <c r="B98" s="86"/>
      <c r="C98" s="87"/>
      <c r="D98" s="256" t="s">
        <v>92</v>
      </c>
      <c r="E98" s="256"/>
      <c r="F98" s="256"/>
      <c r="G98" s="256"/>
      <c r="H98" s="256"/>
      <c r="I98" s="88"/>
      <c r="J98" s="256" t="s">
        <v>93</v>
      </c>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4">
        <f>'SO 03.02 - Mobiliár'!J32</f>
        <v>0</v>
      </c>
      <c r="AH98" s="255"/>
      <c r="AI98" s="255"/>
      <c r="AJ98" s="255"/>
      <c r="AK98" s="255"/>
      <c r="AL98" s="255"/>
      <c r="AM98" s="255"/>
      <c r="AN98" s="254">
        <f t="shared" si="0"/>
        <v>0</v>
      </c>
      <c r="AO98" s="255"/>
      <c r="AP98" s="255"/>
      <c r="AQ98" s="89" t="s">
        <v>83</v>
      </c>
      <c r="AR98" s="86"/>
      <c r="AS98" s="90">
        <v>0</v>
      </c>
      <c r="AT98" s="91">
        <f t="shared" si="1"/>
        <v>0</v>
      </c>
      <c r="AU98" s="92">
        <f>'SO 03.02 - Mobiliár'!P128</f>
        <v>0</v>
      </c>
      <c r="AV98" s="91">
        <f>'SO 03.02 - Mobiliár'!J35</f>
        <v>0</v>
      </c>
      <c r="AW98" s="91">
        <f>'SO 03.02 - Mobiliár'!J36</f>
        <v>0</v>
      </c>
      <c r="AX98" s="91">
        <f>'SO 03.02 - Mobiliár'!J37</f>
        <v>0</v>
      </c>
      <c r="AY98" s="91">
        <f>'SO 03.02 - Mobiliár'!J38</f>
        <v>0</v>
      </c>
      <c r="AZ98" s="91">
        <f>'SO 03.02 - Mobiliár'!F35</f>
        <v>0</v>
      </c>
      <c r="BA98" s="91">
        <f>'SO 03.02 - Mobiliár'!F36</f>
        <v>0</v>
      </c>
      <c r="BB98" s="91">
        <f>'SO 03.02 - Mobiliár'!F37</f>
        <v>0</v>
      </c>
      <c r="BC98" s="91">
        <f>'SO 03.02 - Mobiliár'!F38</f>
        <v>0</v>
      </c>
      <c r="BD98" s="93">
        <f>'SO 03.02 - Mobiliár'!F39</f>
        <v>0</v>
      </c>
      <c r="BT98" s="94" t="s">
        <v>84</v>
      </c>
      <c r="BV98" s="94" t="s">
        <v>78</v>
      </c>
      <c r="BW98" s="94" t="s">
        <v>94</v>
      </c>
      <c r="BX98" s="94" t="s">
        <v>4</v>
      </c>
      <c r="CL98" s="94" t="s">
        <v>1</v>
      </c>
      <c r="CM98" s="94" t="s">
        <v>76</v>
      </c>
    </row>
    <row r="99" spans="1:91" s="7" customFormat="1" ht="16.5" customHeight="1">
      <c r="A99" s="85" t="s">
        <v>80</v>
      </c>
      <c r="B99" s="86"/>
      <c r="C99" s="87"/>
      <c r="D99" s="256" t="s">
        <v>95</v>
      </c>
      <c r="E99" s="256"/>
      <c r="F99" s="256"/>
      <c r="G99" s="256"/>
      <c r="H99" s="256"/>
      <c r="I99" s="88"/>
      <c r="J99" s="256" t="s">
        <v>96</v>
      </c>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4">
        <f>'SO 04 - Verejné osvetlenie'!J32</f>
        <v>0</v>
      </c>
      <c r="AH99" s="255"/>
      <c r="AI99" s="255"/>
      <c r="AJ99" s="255"/>
      <c r="AK99" s="255"/>
      <c r="AL99" s="255"/>
      <c r="AM99" s="255"/>
      <c r="AN99" s="254">
        <f t="shared" si="0"/>
        <v>0</v>
      </c>
      <c r="AO99" s="255"/>
      <c r="AP99" s="255"/>
      <c r="AQ99" s="89" t="s">
        <v>83</v>
      </c>
      <c r="AR99" s="86"/>
      <c r="AS99" s="95">
        <v>0</v>
      </c>
      <c r="AT99" s="96">
        <f t="shared" si="1"/>
        <v>0</v>
      </c>
      <c r="AU99" s="97">
        <f>'SO 04 - Verejné osvetlenie'!P129</f>
        <v>0</v>
      </c>
      <c r="AV99" s="96">
        <f>'SO 04 - Verejné osvetlenie'!J35</f>
        <v>0</v>
      </c>
      <c r="AW99" s="96">
        <f>'SO 04 - Verejné osvetlenie'!J36</f>
        <v>0</v>
      </c>
      <c r="AX99" s="96">
        <f>'SO 04 - Verejné osvetlenie'!J37</f>
        <v>0</v>
      </c>
      <c r="AY99" s="96">
        <f>'SO 04 - Verejné osvetlenie'!J38</f>
        <v>0</v>
      </c>
      <c r="AZ99" s="96">
        <f>'SO 04 - Verejné osvetlenie'!F35</f>
        <v>0</v>
      </c>
      <c r="BA99" s="96">
        <f>'SO 04 - Verejné osvetlenie'!F36</f>
        <v>0</v>
      </c>
      <c r="BB99" s="96">
        <f>'SO 04 - Verejné osvetlenie'!F37</f>
        <v>0</v>
      </c>
      <c r="BC99" s="96">
        <f>'SO 04 - Verejné osvetlenie'!F38</f>
        <v>0</v>
      </c>
      <c r="BD99" s="98">
        <f>'SO 04 - Verejné osvetlenie'!F39</f>
        <v>0</v>
      </c>
      <c r="BT99" s="94" t="s">
        <v>84</v>
      </c>
      <c r="BV99" s="94" t="s">
        <v>78</v>
      </c>
      <c r="BW99" s="94" t="s">
        <v>97</v>
      </c>
      <c r="BX99" s="94" t="s">
        <v>4</v>
      </c>
      <c r="CL99" s="94" t="s">
        <v>1</v>
      </c>
      <c r="CM99" s="94" t="s">
        <v>76</v>
      </c>
    </row>
    <row r="100" spans="1:91" ht="11.25">
      <c r="B100" s="21"/>
      <c r="AR100" s="21"/>
    </row>
    <row r="101" spans="1:91" s="2" customFormat="1" ht="30" customHeight="1">
      <c r="A101" s="35"/>
      <c r="B101" s="36"/>
      <c r="C101" s="75" t="s">
        <v>98</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262">
        <f>ROUND(SUM(AG102:AG105), 2)</f>
        <v>0</v>
      </c>
      <c r="AH101" s="262"/>
      <c r="AI101" s="262"/>
      <c r="AJ101" s="262"/>
      <c r="AK101" s="262"/>
      <c r="AL101" s="262"/>
      <c r="AM101" s="262"/>
      <c r="AN101" s="262">
        <f>ROUND(SUM(AN102:AN105), 2)</f>
        <v>0</v>
      </c>
      <c r="AO101" s="262"/>
      <c r="AP101" s="262"/>
      <c r="AQ101" s="99"/>
      <c r="AR101" s="36"/>
      <c r="AS101" s="68" t="s">
        <v>99</v>
      </c>
      <c r="AT101" s="69" t="s">
        <v>100</v>
      </c>
      <c r="AU101" s="69" t="s">
        <v>40</v>
      </c>
      <c r="AV101" s="70" t="s">
        <v>63</v>
      </c>
      <c r="AW101" s="35"/>
      <c r="AX101" s="35"/>
      <c r="AY101" s="35"/>
      <c r="AZ101" s="35"/>
      <c r="BA101" s="35"/>
      <c r="BB101" s="35"/>
      <c r="BC101" s="35"/>
      <c r="BD101" s="35"/>
      <c r="BE101" s="35"/>
    </row>
    <row r="102" spans="1:91" s="2" customFormat="1" ht="19.899999999999999" customHeight="1">
      <c r="A102" s="35"/>
      <c r="B102" s="36"/>
      <c r="C102" s="35"/>
      <c r="D102" s="257" t="s">
        <v>101</v>
      </c>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35"/>
      <c r="AD102" s="35"/>
      <c r="AE102" s="35"/>
      <c r="AF102" s="35"/>
      <c r="AG102" s="258">
        <f>ROUND(AG94 * AS102, 2)</f>
        <v>0</v>
      </c>
      <c r="AH102" s="259"/>
      <c r="AI102" s="259"/>
      <c r="AJ102" s="259"/>
      <c r="AK102" s="259"/>
      <c r="AL102" s="259"/>
      <c r="AM102" s="259"/>
      <c r="AN102" s="259">
        <f>ROUND(AG102 + AV102, 2)</f>
        <v>0</v>
      </c>
      <c r="AO102" s="259"/>
      <c r="AP102" s="259"/>
      <c r="AQ102" s="35"/>
      <c r="AR102" s="36"/>
      <c r="AS102" s="101">
        <v>0</v>
      </c>
      <c r="AT102" s="102" t="s">
        <v>102</v>
      </c>
      <c r="AU102" s="102" t="s">
        <v>41</v>
      </c>
      <c r="AV102" s="103">
        <f>ROUND(IF(AU102="základná",AG102*L32,IF(AU102="znížená",AG102*L33,0)), 2)</f>
        <v>0</v>
      </c>
      <c r="AW102" s="35"/>
      <c r="AX102" s="35"/>
      <c r="AY102" s="35"/>
      <c r="AZ102" s="35"/>
      <c r="BA102" s="35"/>
      <c r="BB102" s="35"/>
      <c r="BC102" s="35"/>
      <c r="BD102" s="35"/>
      <c r="BE102" s="35"/>
      <c r="BV102" s="18" t="s">
        <v>103</v>
      </c>
      <c r="BY102" s="104">
        <f>IF(AU102="základná",AV102,0)</f>
        <v>0</v>
      </c>
      <c r="BZ102" s="104">
        <f>IF(AU102="znížená",AV102,0)</f>
        <v>0</v>
      </c>
      <c r="CA102" s="104">
        <v>0</v>
      </c>
      <c r="CB102" s="104">
        <v>0</v>
      </c>
      <c r="CC102" s="104">
        <v>0</v>
      </c>
      <c r="CD102" s="104">
        <f>IF(AU102="základná",AG102,0)</f>
        <v>0</v>
      </c>
      <c r="CE102" s="104">
        <f>IF(AU102="znížená",AG102,0)</f>
        <v>0</v>
      </c>
      <c r="CF102" s="104">
        <f>IF(AU102="zákl. prenesená",AG102,0)</f>
        <v>0</v>
      </c>
      <c r="CG102" s="104">
        <f>IF(AU102="zníž. prenesená",AG102,0)</f>
        <v>0</v>
      </c>
      <c r="CH102" s="104">
        <f>IF(AU102="nulová",AG102,0)</f>
        <v>0</v>
      </c>
      <c r="CI102" s="18">
        <f>IF(AU102="základná",1,IF(AU102="znížená",2,IF(AU102="zákl. prenesená",4,IF(AU102="zníž. prenesená",5,3))))</f>
        <v>1</v>
      </c>
      <c r="CJ102" s="18">
        <f>IF(AT102="stavebná časť",1,IF(AT102="investičná časť",2,3))</f>
        <v>1</v>
      </c>
      <c r="CK102" s="18" t="str">
        <f>IF(D102="Vyplň vlastné","","x")</f>
        <v>x</v>
      </c>
    </row>
    <row r="103" spans="1:91" s="2" customFormat="1" ht="19.899999999999999" customHeight="1">
      <c r="A103" s="35"/>
      <c r="B103" s="36"/>
      <c r="C103" s="35"/>
      <c r="D103" s="260" t="s">
        <v>104</v>
      </c>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35"/>
      <c r="AD103" s="35"/>
      <c r="AE103" s="35"/>
      <c r="AF103" s="35"/>
      <c r="AG103" s="258">
        <f>ROUND(AG94 * AS103, 2)</f>
        <v>0</v>
      </c>
      <c r="AH103" s="259"/>
      <c r="AI103" s="259"/>
      <c r="AJ103" s="259"/>
      <c r="AK103" s="259"/>
      <c r="AL103" s="259"/>
      <c r="AM103" s="259"/>
      <c r="AN103" s="259">
        <f>ROUND(AG103 + AV103, 2)</f>
        <v>0</v>
      </c>
      <c r="AO103" s="259"/>
      <c r="AP103" s="259"/>
      <c r="AQ103" s="35"/>
      <c r="AR103" s="36"/>
      <c r="AS103" s="101">
        <v>0</v>
      </c>
      <c r="AT103" s="102" t="s">
        <v>102</v>
      </c>
      <c r="AU103" s="102" t="s">
        <v>41</v>
      </c>
      <c r="AV103" s="103">
        <f>ROUND(IF(AU103="základná",AG103*L32,IF(AU103="znížená",AG103*L33,0)), 2)</f>
        <v>0</v>
      </c>
      <c r="AW103" s="35"/>
      <c r="AX103" s="35"/>
      <c r="AY103" s="35"/>
      <c r="AZ103" s="35"/>
      <c r="BA103" s="35"/>
      <c r="BB103" s="35"/>
      <c r="BC103" s="35"/>
      <c r="BD103" s="35"/>
      <c r="BE103" s="35"/>
      <c r="BV103" s="18" t="s">
        <v>105</v>
      </c>
      <c r="BY103" s="104">
        <f>IF(AU103="základná",AV103,0)</f>
        <v>0</v>
      </c>
      <c r="BZ103" s="104">
        <f>IF(AU103="znížená",AV103,0)</f>
        <v>0</v>
      </c>
      <c r="CA103" s="104">
        <v>0</v>
      </c>
      <c r="CB103" s="104">
        <v>0</v>
      </c>
      <c r="CC103" s="104">
        <v>0</v>
      </c>
      <c r="CD103" s="104">
        <f>IF(AU103="základná",AG103,0)</f>
        <v>0</v>
      </c>
      <c r="CE103" s="104">
        <f>IF(AU103="znížená",AG103,0)</f>
        <v>0</v>
      </c>
      <c r="CF103" s="104">
        <f>IF(AU103="zákl. prenesená",AG103,0)</f>
        <v>0</v>
      </c>
      <c r="CG103" s="104">
        <f>IF(AU103="zníž. prenesená",AG103,0)</f>
        <v>0</v>
      </c>
      <c r="CH103" s="104">
        <f>IF(AU103="nulová",AG103,0)</f>
        <v>0</v>
      </c>
      <c r="CI103" s="18">
        <f>IF(AU103="základná",1,IF(AU103="znížená",2,IF(AU103="zákl. prenesená",4,IF(AU103="zníž. prenesená",5,3))))</f>
        <v>1</v>
      </c>
      <c r="CJ103" s="18">
        <f>IF(AT103="stavebná časť",1,IF(AT103="investičná časť",2,3))</f>
        <v>1</v>
      </c>
      <c r="CK103" s="18" t="str">
        <f>IF(D103="Vyplň vlastné","","x")</f>
        <v/>
      </c>
    </row>
    <row r="104" spans="1:91" s="2" customFormat="1" ht="19.899999999999999" customHeight="1">
      <c r="A104" s="35"/>
      <c r="B104" s="36"/>
      <c r="C104" s="35"/>
      <c r="D104" s="260" t="s">
        <v>104</v>
      </c>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35"/>
      <c r="AD104" s="35"/>
      <c r="AE104" s="35"/>
      <c r="AF104" s="35"/>
      <c r="AG104" s="258">
        <f>ROUND(AG94 * AS104, 2)</f>
        <v>0</v>
      </c>
      <c r="AH104" s="259"/>
      <c r="AI104" s="259"/>
      <c r="AJ104" s="259"/>
      <c r="AK104" s="259"/>
      <c r="AL104" s="259"/>
      <c r="AM104" s="259"/>
      <c r="AN104" s="259">
        <f>ROUND(AG104 + AV104, 2)</f>
        <v>0</v>
      </c>
      <c r="AO104" s="259"/>
      <c r="AP104" s="259"/>
      <c r="AQ104" s="35"/>
      <c r="AR104" s="36"/>
      <c r="AS104" s="101">
        <v>0</v>
      </c>
      <c r="AT104" s="102" t="s">
        <v>102</v>
      </c>
      <c r="AU104" s="102" t="s">
        <v>41</v>
      </c>
      <c r="AV104" s="103">
        <f>ROUND(IF(AU104="základná",AG104*L32,IF(AU104="znížená",AG104*L33,0)), 2)</f>
        <v>0</v>
      </c>
      <c r="AW104" s="35"/>
      <c r="AX104" s="35"/>
      <c r="AY104" s="35"/>
      <c r="AZ104" s="35"/>
      <c r="BA104" s="35"/>
      <c r="BB104" s="35"/>
      <c r="BC104" s="35"/>
      <c r="BD104" s="35"/>
      <c r="BE104" s="35"/>
      <c r="BV104" s="18" t="s">
        <v>105</v>
      </c>
      <c r="BY104" s="104">
        <f>IF(AU104="základná",AV104,0)</f>
        <v>0</v>
      </c>
      <c r="BZ104" s="104">
        <f>IF(AU104="znížená",AV104,0)</f>
        <v>0</v>
      </c>
      <c r="CA104" s="104">
        <v>0</v>
      </c>
      <c r="CB104" s="104">
        <v>0</v>
      </c>
      <c r="CC104" s="104">
        <v>0</v>
      </c>
      <c r="CD104" s="104">
        <f>IF(AU104="základná",AG104,0)</f>
        <v>0</v>
      </c>
      <c r="CE104" s="104">
        <f>IF(AU104="znížená",AG104,0)</f>
        <v>0</v>
      </c>
      <c r="CF104" s="104">
        <f>IF(AU104="zákl. prenesená",AG104,0)</f>
        <v>0</v>
      </c>
      <c r="CG104" s="104">
        <f>IF(AU104="zníž. prenesená",AG104,0)</f>
        <v>0</v>
      </c>
      <c r="CH104" s="104">
        <f>IF(AU104="nulová",AG104,0)</f>
        <v>0</v>
      </c>
      <c r="CI104" s="18">
        <f>IF(AU104="základná",1,IF(AU104="znížená",2,IF(AU104="zákl. prenesená",4,IF(AU104="zníž. prenesená",5,3))))</f>
        <v>1</v>
      </c>
      <c r="CJ104" s="18">
        <f>IF(AT104="stavebná časť",1,IF(AT104="investičná časť",2,3))</f>
        <v>1</v>
      </c>
      <c r="CK104" s="18" t="str">
        <f>IF(D104="Vyplň vlastné","","x")</f>
        <v/>
      </c>
    </row>
    <row r="105" spans="1:91" s="2" customFormat="1" ht="19.899999999999999" customHeight="1">
      <c r="A105" s="35"/>
      <c r="B105" s="36"/>
      <c r="C105" s="35"/>
      <c r="D105" s="260" t="s">
        <v>104</v>
      </c>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35"/>
      <c r="AD105" s="35"/>
      <c r="AE105" s="35"/>
      <c r="AF105" s="35"/>
      <c r="AG105" s="258">
        <f>ROUND(AG94 * AS105, 2)</f>
        <v>0</v>
      </c>
      <c r="AH105" s="259"/>
      <c r="AI105" s="259"/>
      <c r="AJ105" s="259"/>
      <c r="AK105" s="259"/>
      <c r="AL105" s="259"/>
      <c r="AM105" s="259"/>
      <c r="AN105" s="259">
        <f>ROUND(AG105 + AV105, 2)</f>
        <v>0</v>
      </c>
      <c r="AO105" s="259"/>
      <c r="AP105" s="259"/>
      <c r="AQ105" s="35"/>
      <c r="AR105" s="36"/>
      <c r="AS105" s="105">
        <v>0</v>
      </c>
      <c r="AT105" s="106" t="s">
        <v>102</v>
      </c>
      <c r="AU105" s="106" t="s">
        <v>41</v>
      </c>
      <c r="AV105" s="107">
        <f>ROUND(IF(AU105="základná",AG105*L32,IF(AU105="znížená",AG105*L33,0)), 2)</f>
        <v>0</v>
      </c>
      <c r="AW105" s="35"/>
      <c r="AX105" s="35"/>
      <c r="AY105" s="35"/>
      <c r="AZ105" s="35"/>
      <c r="BA105" s="35"/>
      <c r="BB105" s="35"/>
      <c r="BC105" s="35"/>
      <c r="BD105" s="35"/>
      <c r="BE105" s="35"/>
      <c r="BV105" s="18" t="s">
        <v>105</v>
      </c>
      <c r="BY105" s="104">
        <f>IF(AU105="základná",AV105,0)</f>
        <v>0</v>
      </c>
      <c r="BZ105" s="104">
        <f>IF(AU105="znížená",AV105,0)</f>
        <v>0</v>
      </c>
      <c r="CA105" s="104">
        <v>0</v>
      </c>
      <c r="CB105" s="104">
        <v>0</v>
      </c>
      <c r="CC105" s="104">
        <v>0</v>
      </c>
      <c r="CD105" s="104">
        <f>IF(AU105="základná",AG105,0)</f>
        <v>0</v>
      </c>
      <c r="CE105" s="104">
        <f>IF(AU105="znížená",AG105,0)</f>
        <v>0</v>
      </c>
      <c r="CF105" s="104">
        <f>IF(AU105="zákl. prenesená",AG105,0)</f>
        <v>0</v>
      </c>
      <c r="CG105" s="104">
        <f>IF(AU105="zníž. prenesená",AG105,0)</f>
        <v>0</v>
      </c>
      <c r="CH105" s="104">
        <f>IF(AU105="nulová",AG105,0)</f>
        <v>0</v>
      </c>
      <c r="CI105" s="18">
        <f>IF(AU105="základná",1,IF(AU105="znížená",2,IF(AU105="zákl. prenesená",4,IF(AU105="zníž. prenesená",5,3))))</f>
        <v>1</v>
      </c>
      <c r="CJ105" s="18">
        <f>IF(AT105="stavebná časť",1,IF(AT105="investičná časť",2,3))</f>
        <v>1</v>
      </c>
      <c r="CK105" s="18" t="str">
        <f>IF(D105="Vyplň vlastné","","x")</f>
        <v/>
      </c>
    </row>
    <row r="106" spans="1:91" s="2" customFormat="1" ht="10.9" customHeight="1">
      <c r="A106" s="35"/>
      <c r="B106" s="36"/>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6"/>
      <c r="AS106" s="35"/>
      <c r="AT106" s="35"/>
      <c r="AU106" s="35"/>
      <c r="AV106" s="35"/>
      <c r="AW106" s="35"/>
      <c r="AX106" s="35"/>
      <c r="AY106" s="35"/>
      <c r="AZ106" s="35"/>
      <c r="BA106" s="35"/>
      <c r="BB106" s="35"/>
      <c r="BC106" s="35"/>
      <c r="BD106" s="35"/>
      <c r="BE106" s="35"/>
    </row>
    <row r="107" spans="1:91" s="2" customFormat="1" ht="30" customHeight="1">
      <c r="A107" s="35"/>
      <c r="B107" s="36"/>
      <c r="C107" s="108" t="s">
        <v>106</v>
      </c>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263">
        <f>ROUND(AG94 + AG101, 2)</f>
        <v>0</v>
      </c>
      <c r="AH107" s="263"/>
      <c r="AI107" s="263"/>
      <c r="AJ107" s="263"/>
      <c r="AK107" s="263"/>
      <c r="AL107" s="263"/>
      <c r="AM107" s="263"/>
      <c r="AN107" s="263">
        <f>ROUND(AN94 + AN101, 2)</f>
        <v>0</v>
      </c>
      <c r="AO107" s="263"/>
      <c r="AP107" s="263"/>
      <c r="AQ107" s="109"/>
      <c r="AR107" s="36"/>
      <c r="AS107" s="35"/>
      <c r="AT107" s="35"/>
      <c r="AU107" s="35"/>
      <c r="AV107" s="35"/>
      <c r="AW107" s="35"/>
      <c r="AX107" s="35"/>
      <c r="AY107" s="35"/>
      <c r="AZ107" s="35"/>
      <c r="BA107" s="35"/>
      <c r="BB107" s="35"/>
      <c r="BC107" s="35"/>
      <c r="BD107" s="35"/>
      <c r="BE107" s="35"/>
    </row>
    <row r="108" spans="1:91" s="2" customFormat="1" ht="6.95" customHeight="1">
      <c r="A108" s="35"/>
      <c r="B108" s="53"/>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36"/>
      <c r="AS108" s="35"/>
      <c r="AT108" s="35"/>
      <c r="AU108" s="35"/>
      <c r="AV108" s="35"/>
      <c r="AW108" s="35"/>
      <c r="AX108" s="35"/>
      <c r="AY108" s="35"/>
      <c r="AZ108" s="35"/>
      <c r="BA108" s="35"/>
      <c r="BB108" s="35"/>
      <c r="BC108" s="35"/>
      <c r="BD108" s="35"/>
      <c r="BE108" s="35"/>
    </row>
  </sheetData>
  <mergeCells count="76">
    <mergeCell ref="AR2:BE2"/>
    <mergeCell ref="AK36:AO36"/>
    <mergeCell ref="W36:AE36"/>
    <mergeCell ref="L36:P36"/>
    <mergeCell ref="AK38:AO38"/>
    <mergeCell ref="X38:AB38"/>
    <mergeCell ref="AK34:AO34"/>
    <mergeCell ref="L34:P34"/>
    <mergeCell ref="W34:AE34"/>
    <mergeCell ref="W35:AE35"/>
    <mergeCell ref="L35:P35"/>
    <mergeCell ref="AK35:AO35"/>
    <mergeCell ref="L32:P32"/>
    <mergeCell ref="W32:AE32"/>
    <mergeCell ref="W33:AE33"/>
    <mergeCell ref="AK33:AO33"/>
    <mergeCell ref="L33:P33"/>
    <mergeCell ref="AG101:AM101"/>
    <mergeCell ref="AN101:AP101"/>
    <mergeCell ref="AG107:AM107"/>
    <mergeCell ref="AN107:AP107"/>
    <mergeCell ref="BE5:BE34"/>
    <mergeCell ref="K5:AO5"/>
    <mergeCell ref="K6:AO6"/>
    <mergeCell ref="E14:AJ14"/>
    <mergeCell ref="E23:AN23"/>
    <mergeCell ref="AK26:AO26"/>
    <mergeCell ref="AK27:AO27"/>
    <mergeCell ref="AK29:AO29"/>
    <mergeCell ref="AK31:AO31"/>
    <mergeCell ref="W31:AE31"/>
    <mergeCell ref="L31:P31"/>
    <mergeCell ref="AK32:AO32"/>
    <mergeCell ref="D104:AB104"/>
    <mergeCell ref="AG104:AM104"/>
    <mergeCell ref="AN104:AP104"/>
    <mergeCell ref="D105:AB105"/>
    <mergeCell ref="AG105:AM105"/>
    <mergeCell ref="AN105:AP105"/>
    <mergeCell ref="D102:AB102"/>
    <mergeCell ref="AG102:AM102"/>
    <mergeCell ref="AN102:AP102"/>
    <mergeCell ref="D103:AB103"/>
    <mergeCell ref="AG103:AM103"/>
    <mergeCell ref="AN103:AP103"/>
    <mergeCell ref="AN98:AP98"/>
    <mergeCell ref="AG98:AM98"/>
    <mergeCell ref="D98:H98"/>
    <mergeCell ref="J98:AF98"/>
    <mergeCell ref="AN99:AP99"/>
    <mergeCell ref="AG99:AM99"/>
    <mergeCell ref="D99:H99"/>
    <mergeCell ref="J99:AF99"/>
    <mergeCell ref="J96:AF96"/>
    <mergeCell ref="AG96:AM96"/>
    <mergeCell ref="AN96:AP96"/>
    <mergeCell ref="D96:H96"/>
    <mergeCell ref="AG97:AM97"/>
    <mergeCell ref="D97:H97"/>
    <mergeCell ref="J97:AF97"/>
    <mergeCell ref="AN97:AP97"/>
    <mergeCell ref="C92:G92"/>
    <mergeCell ref="AG92:AM92"/>
    <mergeCell ref="AN92:AP92"/>
    <mergeCell ref="I92:AF92"/>
    <mergeCell ref="AN95:AP95"/>
    <mergeCell ref="D95:H95"/>
    <mergeCell ref="J95:AF95"/>
    <mergeCell ref="AG95:AM95"/>
    <mergeCell ref="AG94:AM94"/>
    <mergeCell ref="AN94:AP94"/>
    <mergeCell ref="L85:AO85"/>
    <mergeCell ref="AM87:AN87"/>
    <mergeCell ref="AS89:AT91"/>
    <mergeCell ref="AM89:AP89"/>
    <mergeCell ref="AM90:AP90"/>
  </mergeCells>
  <dataValidations count="2">
    <dataValidation type="list" allowBlank="1" showInputMessage="1" showErrorMessage="1" error="Povolené sú hodnoty základná, znížená, nulová." sqref="AU101:AU105" xr:uid="{00000000-0002-0000-0000-000000000000}">
      <formula1>"základná, znížená, nulová"</formula1>
    </dataValidation>
    <dataValidation type="list" allowBlank="1" showInputMessage="1" showErrorMessage="1" error="Povolené sú hodnoty stavebná časť, technologická časť, investičná časť." sqref="AT101:AT105" xr:uid="{00000000-0002-0000-0000-000001000000}">
      <formula1>"stavebná časť, technologická časť, investičná časť"</formula1>
    </dataValidation>
  </dataValidations>
  <hyperlinks>
    <hyperlink ref="A95" location="'SO 01 - Spevnené plochy a...'!C2" display="/" xr:uid="{00000000-0004-0000-0000-000000000000}"/>
    <hyperlink ref="A96" location="'SO 02 - Krajinná architek...'!C2" display="/" xr:uid="{00000000-0004-0000-0000-000001000000}"/>
    <hyperlink ref="A97" location="'SO 03.01 - Detské ihrisko'!C2" display="/" xr:uid="{00000000-0004-0000-0000-000002000000}"/>
    <hyperlink ref="A98" location="'SO 03.02 - Mobiliár'!C2" display="/" xr:uid="{00000000-0004-0000-0000-000003000000}"/>
    <hyperlink ref="A99" location="'SO 04 - Verejné osvetlenie'!C2" display="/" xr:uid="{00000000-0004-0000-0000-000004000000}"/>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00F0B-FF41-4146-B6C0-A98C20B05701}">
  <dimension ref="A1:AMJ8"/>
  <sheetViews>
    <sheetView zoomScaleNormal="100" workbookViewId="0">
      <selection activeCell="A5" sqref="A5:G5"/>
    </sheetView>
  </sheetViews>
  <sheetFormatPr defaultColWidth="9.1640625" defaultRowHeight="13.5"/>
  <cols>
    <col min="1" max="4" width="16.5" style="298" customWidth="1"/>
    <col min="5" max="5" width="12.6640625" style="298" customWidth="1"/>
    <col min="6" max="6" width="12.1640625" style="298" customWidth="1"/>
    <col min="7" max="7" width="11.6640625" style="298" customWidth="1"/>
    <col min="8" max="1024" width="9.1640625" style="298"/>
    <col min="1025" max="16384" width="9.1640625" style="1"/>
  </cols>
  <sheetData>
    <row r="1" spans="1:8" s="293" customFormat="1" ht="18.75" customHeight="1">
      <c r="A1" s="293" t="s">
        <v>855</v>
      </c>
      <c r="B1" s="294"/>
      <c r="C1" s="294"/>
      <c r="D1" s="294"/>
      <c r="E1" s="294"/>
      <c r="F1" s="295"/>
      <c r="G1" s="295"/>
      <c r="H1" s="295"/>
    </row>
    <row r="2" spans="1:8" s="293" customFormat="1" ht="36" customHeight="1">
      <c r="A2" s="296" t="s">
        <v>856</v>
      </c>
      <c r="B2" s="296"/>
      <c r="C2" s="296"/>
      <c r="D2" s="296"/>
      <c r="E2" s="296"/>
      <c r="F2" s="296"/>
      <c r="G2" s="296"/>
      <c r="H2" s="297"/>
    </row>
    <row r="3" spans="1:8" s="293" customFormat="1" ht="56.25" customHeight="1">
      <c r="A3" s="296" t="s">
        <v>857</v>
      </c>
      <c r="B3" s="296"/>
      <c r="C3" s="296"/>
      <c r="D3" s="296"/>
      <c r="E3" s="296"/>
      <c r="F3" s="296"/>
      <c r="G3" s="296"/>
      <c r="H3" s="297"/>
    </row>
    <row r="4" spans="1:8" s="293" customFormat="1" ht="45.75" customHeight="1">
      <c r="A4" s="296" t="s">
        <v>858</v>
      </c>
      <c r="B4" s="296"/>
      <c r="C4" s="296"/>
      <c r="D4" s="296"/>
      <c r="E4" s="296"/>
      <c r="F4" s="296"/>
      <c r="G4" s="296"/>
      <c r="H4" s="297"/>
    </row>
    <row r="5" spans="1:8" s="293" customFormat="1" ht="34.5" customHeight="1">
      <c r="A5" s="296" t="s">
        <v>859</v>
      </c>
      <c r="B5" s="296"/>
      <c r="C5" s="296"/>
      <c r="D5" s="296"/>
      <c r="E5" s="296"/>
      <c r="F5" s="296"/>
      <c r="G5" s="296"/>
      <c r="H5" s="297"/>
    </row>
    <row r="6" spans="1:8" s="293" customFormat="1" ht="47.25" customHeight="1">
      <c r="A6" s="296" t="s">
        <v>860</v>
      </c>
      <c r="B6" s="296"/>
      <c r="C6" s="296"/>
      <c r="D6" s="296"/>
      <c r="E6" s="296"/>
      <c r="F6" s="296"/>
      <c r="G6" s="296"/>
      <c r="H6" s="295"/>
    </row>
    <row r="7" spans="1:8" ht="113.25" customHeight="1">
      <c r="A7" s="296" t="s">
        <v>861</v>
      </c>
      <c r="B7" s="296"/>
      <c r="C7" s="296"/>
      <c r="D7" s="296"/>
      <c r="E7" s="296"/>
      <c r="F7" s="296"/>
      <c r="G7" s="296"/>
    </row>
    <row r="8" spans="1:8">
      <c r="A8" s="296"/>
      <c r="B8" s="296"/>
      <c r="C8" s="296"/>
      <c r="D8" s="296"/>
      <c r="E8" s="296"/>
      <c r="F8" s="296"/>
      <c r="G8" s="296"/>
    </row>
  </sheetData>
  <mergeCells count="7">
    <mergeCell ref="A8:G8"/>
    <mergeCell ref="A2:G2"/>
    <mergeCell ref="A3:G3"/>
    <mergeCell ref="A4:G4"/>
    <mergeCell ref="A5:G5"/>
    <mergeCell ref="A6:G6"/>
    <mergeCell ref="A7:G7"/>
  </mergeCells>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84"/>
  <sheetViews>
    <sheetView showGridLines="0" topLeftCell="A67"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287" t="s">
        <v>5</v>
      </c>
      <c r="M2" s="268"/>
      <c r="N2" s="268"/>
      <c r="O2" s="268"/>
      <c r="P2" s="268"/>
      <c r="Q2" s="268"/>
      <c r="R2" s="268"/>
      <c r="S2" s="268"/>
      <c r="T2" s="268"/>
      <c r="U2" s="268"/>
      <c r="V2" s="268"/>
      <c r="AT2" s="18" t="s">
        <v>85</v>
      </c>
      <c r="AZ2" s="111" t="s">
        <v>107</v>
      </c>
      <c r="BA2" s="111" t="s">
        <v>1</v>
      </c>
      <c r="BB2" s="111" t="s">
        <v>1</v>
      </c>
      <c r="BC2" s="111" t="s">
        <v>108</v>
      </c>
      <c r="BD2" s="111" t="s">
        <v>109</v>
      </c>
    </row>
    <row r="3" spans="1:56" s="1" customFormat="1" ht="6.95" customHeight="1">
      <c r="B3" s="19"/>
      <c r="C3" s="20"/>
      <c r="D3" s="20"/>
      <c r="E3" s="20"/>
      <c r="F3" s="20"/>
      <c r="G3" s="20"/>
      <c r="H3" s="20"/>
      <c r="I3" s="20"/>
      <c r="J3" s="20"/>
      <c r="K3" s="20"/>
      <c r="L3" s="21"/>
      <c r="AT3" s="18" t="s">
        <v>76</v>
      </c>
    </row>
    <row r="4" spans="1:56" s="1" customFormat="1" ht="24.95" customHeight="1">
      <c r="B4" s="21"/>
      <c r="D4" s="22" t="s">
        <v>110</v>
      </c>
      <c r="L4" s="21"/>
      <c r="M4" s="112" t="s">
        <v>9</v>
      </c>
      <c r="AT4" s="18" t="s">
        <v>3</v>
      </c>
    </row>
    <row r="5" spans="1:56" s="1" customFormat="1" ht="6.95" customHeight="1">
      <c r="B5" s="21"/>
      <c r="L5" s="21"/>
    </row>
    <row r="6" spans="1:56" s="1" customFormat="1" ht="12" customHeight="1">
      <c r="B6" s="21"/>
      <c r="D6" s="28" t="s">
        <v>14</v>
      </c>
      <c r="L6" s="21"/>
    </row>
    <row r="7" spans="1:56" s="1" customFormat="1" ht="16.5" customHeight="1">
      <c r="B7" s="21"/>
      <c r="E7" s="288" t="str">
        <f>'Rekapitulácia stavby'!K6</f>
        <v>Komunitná záhrada v meste Spišská Belá</v>
      </c>
      <c r="F7" s="289"/>
      <c r="G7" s="289"/>
      <c r="H7" s="289"/>
      <c r="L7" s="21"/>
    </row>
    <row r="8" spans="1:56" s="2" customFormat="1" ht="12" customHeight="1">
      <c r="A8" s="35"/>
      <c r="B8" s="36"/>
      <c r="C8" s="35"/>
      <c r="D8" s="28" t="s">
        <v>111</v>
      </c>
      <c r="E8" s="35"/>
      <c r="F8" s="35"/>
      <c r="G8" s="35"/>
      <c r="H8" s="35"/>
      <c r="I8" s="35"/>
      <c r="J8" s="35"/>
      <c r="K8" s="35"/>
      <c r="L8" s="48"/>
      <c r="S8" s="35"/>
      <c r="T8" s="35"/>
      <c r="U8" s="35"/>
      <c r="V8" s="35"/>
      <c r="W8" s="35"/>
      <c r="X8" s="35"/>
      <c r="Y8" s="35"/>
      <c r="Z8" s="35"/>
      <c r="AA8" s="35"/>
      <c r="AB8" s="35"/>
      <c r="AC8" s="35"/>
      <c r="AD8" s="35"/>
      <c r="AE8" s="35"/>
    </row>
    <row r="9" spans="1:56" s="2" customFormat="1" ht="16.5" customHeight="1">
      <c r="A9" s="35"/>
      <c r="B9" s="36"/>
      <c r="C9" s="35"/>
      <c r="D9" s="35"/>
      <c r="E9" s="240" t="s">
        <v>112</v>
      </c>
      <c r="F9" s="290"/>
      <c r="G9" s="290"/>
      <c r="H9" s="290"/>
      <c r="I9" s="35"/>
      <c r="J9" s="35"/>
      <c r="K9" s="35"/>
      <c r="L9" s="48"/>
      <c r="S9" s="35"/>
      <c r="T9" s="35"/>
      <c r="U9" s="35"/>
      <c r="V9" s="35"/>
      <c r="W9" s="35"/>
      <c r="X9" s="35"/>
      <c r="Y9" s="35"/>
      <c r="Z9" s="35"/>
      <c r="AA9" s="35"/>
      <c r="AB9" s="35"/>
      <c r="AC9" s="35"/>
      <c r="AD9" s="35"/>
      <c r="AE9" s="35"/>
    </row>
    <row r="10" spans="1:56" s="2" customFormat="1" ht="11.25">
      <c r="A10" s="35"/>
      <c r="B10" s="36"/>
      <c r="C10" s="35"/>
      <c r="D10" s="35"/>
      <c r="E10" s="35"/>
      <c r="F10" s="35"/>
      <c r="G10" s="35"/>
      <c r="H10" s="35"/>
      <c r="I10" s="35"/>
      <c r="J10" s="35"/>
      <c r="K10" s="35"/>
      <c r="L10" s="48"/>
      <c r="S10" s="35"/>
      <c r="T10" s="35"/>
      <c r="U10" s="35"/>
      <c r="V10" s="35"/>
      <c r="W10" s="35"/>
      <c r="X10" s="35"/>
      <c r="Y10" s="35"/>
      <c r="Z10" s="35"/>
      <c r="AA10" s="35"/>
      <c r="AB10" s="35"/>
      <c r="AC10" s="35"/>
      <c r="AD10" s="35"/>
      <c r="AE10" s="35"/>
    </row>
    <row r="11" spans="1:56" s="2" customFormat="1" ht="12" customHeight="1">
      <c r="A11" s="35"/>
      <c r="B11" s="36"/>
      <c r="C11" s="35"/>
      <c r="D11" s="28" t="s">
        <v>16</v>
      </c>
      <c r="E11" s="35"/>
      <c r="F11" s="26" t="s">
        <v>1</v>
      </c>
      <c r="G11" s="35"/>
      <c r="H11" s="35"/>
      <c r="I11" s="28" t="s">
        <v>17</v>
      </c>
      <c r="J11" s="26" t="s">
        <v>1</v>
      </c>
      <c r="K11" s="35"/>
      <c r="L11" s="48"/>
      <c r="S11" s="35"/>
      <c r="T11" s="35"/>
      <c r="U11" s="35"/>
      <c r="V11" s="35"/>
      <c r="W11" s="35"/>
      <c r="X11" s="35"/>
      <c r="Y11" s="35"/>
      <c r="Z11" s="35"/>
      <c r="AA11" s="35"/>
      <c r="AB11" s="35"/>
      <c r="AC11" s="35"/>
      <c r="AD11" s="35"/>
      <c r="AE11" s="35"/>
    </row>
    <row r="12" spans="1:56" s="2" customFormat="1" ht="12" customHeight="1">
      <c r="A12" s="35"/>
      <c r="B12" s="36"/>
      <c r="C12" s="35"/>
      <c r="D12" s="28" t="s">
        <v>18</v>
      </c>
      <c r="E12" s="35"/>
      <c r="F12" s="26" t="s">
        <v>19</v>
      </c>
      <c r="G12" s="35"/>
      <c r="H12" s="35"/>
      <c r="I12" s="28" t="s">
        <v>20</v>
      </c>
      <c r="J12" s="61" t="str">
        <f>'Rekapitulácia stavby'!AN8</f>
        <v>11. 8. 2022</v>
      </c>
      <c r="K12" s="35"/>
      <c r="L12" s="48"/>
      <c r="S12" s="35"/>
      <c r="T12" s="35"/>
      <c r="U12" s="35"/>
      <c r="V12" s="35"/>
      <c r="W12" s="35"/>
      <c r="X12" s="35"/>
      <c r="Y12" s="35"/>
      <c r="Z12" s="35"/>
      <c r="AA12" s="35"/>
      <c r="AB12" s="35"/>
      <c r="AC12" s="35"/>
      <c r="AD12" s="35"/>
      <c r="AE12" s="35"/>
    </row>
    <row r="13" spans="1:56" s="2" customFormat="1" ht="10.9" customHeight="1">
      <c r="A13" s="35"/>
      <c r="B13" s="36"/>
      <c r="C13" s="35"/>
      <c r="D13" s="35"/>
      <c r="E13" s="35"/>
      <c r="F13" s="35"/>
      <c r="G13" s="35"/>
      <c r="H13" s="35"/>
      <c r="I13" s="35"/>
      <c r="J13" s="35"/>
      <c r="K13" s="35"/>
      <c r="L13" s="48"/>
      <c r="S13" s="35"/>
      <c r="T13" s="35"/>
      <c r="U13" s="35"/>
      <c r="V13" s="35"/>
      <c r="W13" s="35"/>
      <c r="X13" s="35"/>
      <c r="Y13" s="35"/>
      <c r="Z13" s="35"/>
      <c r="AA13" s="35"/>
      <c r="AB13" s="35"/>
      <c r="AC13" s="35"/>
      <c r="AD13" s="35"/>
      <c r="AE13" s="35"/>
    </row>
    <row r="14" spans="1:56" s="2" customFormat="1" ht="12" customHeight="1">
      <c r="A14" s="35"/>
      <c r="B14" s="36"/>
      <c r="C14" s="35"/>
      <c r="D14" s="28" t="s">
        <v>22</v>
      </c>
      <c r="E14" s="35"/>
      <c r="F14" s="35"/>
      <c r="G14" s="35"/>
      <c r="H14" s="35"/>
      <c r="I14" s="28" t="s">
        <v>23</v>
      </c>
      <c r="J14" s="26" t="s">
        <v>1</v>
      </c>
      <c r="K14" s="35"/>
      <c r="L14" s="48"/>
      <c r="S14" s="35"/>
      <c r="T14" s="35"/>
      <c r="U14" s="35"/>
      <c r="V14" s="35"/>
      <c r="W14" s="35"/>
      <c r="X14" s="35"/>
      <c r="Y14" s="35"/>
      <c r="Z14" s="35"/>
      <c r="AA14" s="35"/>
      <c r="AB14" s="35"/>
      <c r="AC14" s="35"/>
      <c r="AD14" s="35"/>
      <c r="AE14" s="35"/>
    </row>
    <row r="15" spans="1:56" s="2" customFormat="1" ht="18" customHeight="1">
      <c r="A15" s="35"/>
      <c r="B15" s="36"/>
      <c r="C15" s="35"/>
      <c r="D15" s="35"/>
      <c r="E15" s="26" t="s">
        <v>24</v>
      </c>
      <c r="F15" s="35"/>
      <c r="G15" s="35"/>
      <c r="H15" s="35"/>
      <c r="I15" s="28" t="s">
        <v>25</v>
      </c>
      <c r="J15" s="26" t="s">
        <v>1</v>
      </c>
      <c r="K15" s="35"/>
      <c r="L15" s="48"/>
      <c r="S15" s="35"/>
      <c r="T15" s="35"/>
      <c r="U15" s="35"/>
      <c r="V15" s="35"/>
      <c r="W15" s="35"/>
      <c r="X15" s="35"/>
      <c r="Y15" s="35"/>
      <c r="Z15" s="35"/>
      <c r="AA15" s="35"/>
      <c r="AB15" s="35"/>
      <c r="AC15" s="35"/>
      <c r="AD15" s="35"/>
      <c r="AE15" s="35"/>
    </row>
    <row r="16" spans="1:56" s="2" customFormat="1" ht="6.95" customHeight="1">
      <c r="A16" s="35"/>
      <c r="B16" s="36"/>
      <c r="C16" s="35"/>
      <c r="D16" s="35"/>
      <c r="E16" s="35"/>
      <c r="F16" s="35"/>
      <c r="G16" s="35"/>
      <c r="H16" s="35"/>
      <c r="I16" s="35"/>
      <c r="J16" s="35"/>
      <c r="K16" s="35"/>
      <c r="L16" s="48"/>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8"/>
      <c r="S17" s="35"/>
      <c r="T17" s="35"/>
      <c r="U17" s="35"/>
      <c r="V17" s="35"/>
      <c r="W17" s="35"/>
      <c r="X17" s="35"/>
      <c r="Y17" s="35"/>
      <c r="Z17" s="35"/>
      <c r="AA17" s="35"/>
      <c r="AB17" s="35"/>
      <c r="AC17" s="35"/>
      <c r="AD17" s="35"/>
      <c r="AE17" s="35"/>
    </row>
    <row r="18" spans="1:31" s="2" customFormat="1" ht="18" customHeight="1">
      <c r="A18" s="35"/>
      <c r="B18" s="36"/>
      <c r="C18" s="35"/>
      <c r="D18" s="35"/>
      <c r="E18" s="291" t="str">
        <f>'Rekapitulácia stavby'!E14</f>
        <v>Vyplň údaj</v>
      </c>
      <c r="F18" s="267"/>
      <c r="G18" s="267"/>
      <c r="H18" s="267"/>
      <c r="I18" s="28" t="s">
        <v>25</v>
      </c>
      <c r="J18" s="29" t="str">
        <f>'Rekapitulácia stavby'!AN14</f>
        <v>Vyplň údaj</v>
      </c>
      <c r="K18" s="35"/>
      <c r="L18" s="48"/>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8"/>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8"/>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8"/>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8"/>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
        <v>1</v>
      </c>
      <c r="K23" s="35"/>
      <c r="L23" s="48"/>
      <c r="S23" s="35"/>
      <c r="T23" s="35"/>
      <c r="U23" s="35"/>
      <c r="V23" s="35"/>
      <c r="W23" s="35"/>
      <c r="X23" s="35"/>
      <c r="Y23" s="35"/>
      <c r="Z23" s="35"/>
      <c r="AA23" s="35"/>
      <c r="AB23" s="35"/>
      <c r="AC23" s="35"/>
      <c r="AD23" s="35"/>
      <c r="AE23" s="35"/>
    </row>
    <row r="24" spans="1:31" s="2" customFormat="1" ht="18" customHeight="1">
      <c r="A24" s="35"/>
      <c r="B24" s="36"/>
      <c r="C24" s="35"/>
      <c r="D24" s="35"/>
      <c r="E24" s="26" t="s">
        <v>32</v>
      </c>
      <c r="F24" s="35"/>
      <c r="G24" s="35"/>
      <c r="H24" s="35"/>
      <c r="I24" s="28" t="s">
        <v>25</v>
      </c>
      <c r="J24" s="26" t="s">
        <v>1</v>
      </c>
      <c r="K24" s="35"/>
      <c r="L24" s="48"/>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8"/>
      <c r="S25" s="35"/>
      <c r="T25" s="35"/>
      <c r="U25" s="35"/>
      <c r="V25" s="35"/>
      <c r="W25" s="35"/>
      <c r="X25" s="35"/>
      <c r="Y25" s="35"/>
      <c r="Z25" s="35"/>
      <c r="AA25" s="35"/>
      <c r="AB25" s="35"/>
      <c r="AC25" s="35"/>
      <c r="AD25" s="35"/>
      <c r="AE25" s="35"/>
    </row>
    <row r="26" spans="1:31" s="2" customFormat="1" ht="12" customHeight="1">
      <c r="A26" s="35"/>
      <c r="B26" s="36"/>
      <c r="C26" s="35"/>
      <c r="D26" s="28" t="s">
        <v>33</v>
      </c>
      <c r="E26" s="35"/>
      <c r="F26" s="35"/>
      <c r="G26" s="35"/>
      <c r="H26" s="35"/>
      <c r="I26" s="35"/>
      <c r="J26" s="35"/>
      <c r="K26" s="35"/>
      <c r="L26" s="48"/>
      <c r="S26" s="35"/>
      <c r="T26" s="35"/>
      <c r="U26" s="35"/>
      <c r="V26" s="35"/>
      <c r="W26" s="35"/>
      <c r="X26" s="35"/>
      <c r="Y26" s="35"/>
      <c r="Z26" s="35"/>
      <c r="AA26" s="35"/>
      <c r="AB26" s="35"/>
      <c r="AC26" s="35"/>
      <c r="AD26" s="35"/>
      <c r="AE26" s="35"/>
    </row>
    <row r="27" spans="1:31" s="8" customFormat="1" ht="16.5" customHeight="1">
      <c r="A27" s="113"/>
      <c r="B27" s="114"/>
      <c r="C27" s="113"/>
      <c r="D27" s="113"/>
      <c r="E27" s="272" t="s">
        <v>1</v>
      </c>
      <c r="F27" s="272"/>
      <c r="G27" s="272"/>
      <c r="H27" s="272"/>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8"/>
      <c r="S28" s="35"/>
      <c r="T28" s="35"/>
      <c r="U28" s="35"/>
      <c r="V28" s="35"/>
      <c r="W28" s="35"/>
      <c r="X28" s="35"/>
      <c r="Y28" s="35"/>
      <c r="Z28" s="35"/>
      <c r="AA28" s="35"/>
      <c r="AB28" s="35"/>
      <c r="AC28" s="35"/>
      <c r="AD28" s="35"/>
      <c r="AE28" s="35"/>
    </row>
    <row r="29" spans="1:31" s="2" customFormat="1" ht="6.95" customHeight="1">
      <c r="A29" s="35"/>
      <c r="B29" s="36"/>
      <c r="C29" s="35"/>
      <c r="D29" s="72"/>
      <c r="E29" s="72"/>
      <c r="F29" s="72"/>
      <c r="G29" s="72"/>
      <c r="H29" s="72"/>
      <c r="I29" s="72"/>
      <c r="J29" s="72"/>
      <c r="K29" s="72"/>
      <c r="L29" s="48"/>
      <c r="S29" s="35"/>
      <c r="T29" s="35"/>
      <c r="U29" s="35"/>
      <c r="V29" s="35"/>
      <c r="W29" s="35"/>
      <c r="X29" s="35"/>
      <c r="Y29" s="35"/>
      <c r="Z29" s="35"/>
      <c r="AA29" s="35"/>
      <c r="AB29" s="35"/>
      <c r="AC29" s="35"/>
      <c r="AD29" s="35"/>
      <c r="AE29" s="35"/>
    </row>
    <row r="30" spans="1:31" s="2" customFormat="1" ht="14.45" customHeight="1">
      <c r="A30" s="35"/>
      <c r="B30" s="36"/>
      <c r="C30" s="35"/>
      <c r="D30" s="26" t="s">
        <v>113</v>
      </c>
      <c r="E30" s="35"/>
      <c r="F30" s="35"/>
      <c r="G30" s="35"/>
      <c r="H30" s="35"/>
      <c r="I30" s="35"/>
      <c r="J30" s="34">
        <f>J96</f>
        <v>0</v>
      </c>
      <c r="K30" s="35"/>
      <c r="L30" s="48"/>
      <c r="S30" s="35"/>
      <c r="T30" s="35"/>
      <c r="U30" s="35"/>
      <c r="V30" s="35"/>
      <c r="W30" s="35"/>
      <c r="X30" s="35"/>
      <c r="Y30" s="35"/>
      <c r="Z30" s="35"/>
      <c r="AA30" s="35"/>
      <c r="AB30" s="35"/>
      <c r="AC30" s="35"/>
      <c r="AD30" s="35"/>
      <c r="AE30" s="35"/>
    </row>
    <row r="31" spans="1:31" s="2" customFormat="1" ht="14.45" customHeight="1">
      <c r="A31" s="35"/>
      <c r="B31" s="36"/>
      <c r="C31" s="35"/>
      <c r="D31" s="33" t="s">
        <v>101</v>
      </c>
      <c r="E31" s="35"/>
      <c r="F31" s="35"/>
      <c r="G31" s="35"/>
      <c r="H31" s="35"/>
      <c r="I31" s="35"/>
      <c r="J31" s="34">
        <f>J110</f>
        <v>0</v>
      </c>
      <c r="K31" s="35"/>
      <c r="L31" s="48"/>
      <c r="S31" s="35"/>
      <c r="T31" s="35"/>
      <c r="U31" s="35"/>
      <c r="V31" s="35"/>
      <c r="W31" s="35"/>
      <c r="X31" s="35"/>
      <c r="Y31" s="35"/>
      <c r="Z31" s="35"/>
      <c r="AA31" s="35"/>
      <c r="AB31" s="35"/>
      <c r="AC31" s="35"/>
      <c r="AD31" s="35"/>
      <c r="AE31" s="35"/>
    </row>
    <row r="32" spans="1:31" s="2" customFormat="1" ht="25.35" customHeight="1">
      <c r="A32" s="35"/>
      <c r="B32" s="36"/>
      <c r="C32" s="35"/>
      <c r="D32" s="116" t="s">
        <v>36</v>
      </c>
      <c r="E32" s="35"/>
      <c r="F32" s="35"/>
      <c r="G32" s="35"/>
      <c r="H32" s="35"/>
      <c r="I32" s="35"/>
      <c r="J32" s="77">
        <f>ROUND(J30 + J31, 2)</f>
        <v>0</v>
      </c>
      <c r="K32" s="35"/>
      <c r="L32" s="48"/>
      <c r="S32" s="35"/>
      <c r="T32" s="35"/>
      <c r="U32" s="35"/>
      <c r="V32" s="35"/>
      <c r="W32" s="35"/>
      <c r="X32" s="35"/>
      <c r="Y32" s="35"/>
      <c r="Z32" s="35"/>
      <c r="AA32" s="35"/>
      <c r="AB32" s="35"/>
      <c r="AC32" s="35"/>
      <c r="AD32" s="35"/>
      <c r="AE32" s="35"/>
    </row>
    <row r="33" spans="1:31" s="2" customFormat="1" ht="6.95" customHeight="1">
      <c r="A33" s="35"/>
      <c r="B33" s="36"/>
      <c r="C33" s="35"/>
      <c r="D33" s="72"/>
      <c r="E33" s="72"/>
      <c r="F33" s="72"/>
      <c r="G33" s="72"/>
      <c r="H33" s="72"/>
      <c r="I33" s="72"/>
      <c r="J33" s="72"/>
      <c r="K33" s="72"/>
      <c r="L33" s="48"/>
      <c r="S33" s="35"/>
      <c r="T33" s="35"/>
      <c r="U33" s="35"/>
      <c r="V33" s="35"/>
      <c r="W33" s="35"/>
      <c r="X33" s="35"/>
      <c r="Y33" s="35"/>
      <c r="Z33" s="35"/>
      <c r="AA33" s="35"/>
      <c r="AB33" s="35"/>
      <c r="AC33" s="35"/>
      <c r="AD33" s="35"/>
      <c r="AE33" s="35"/>
    </row>
    <row r="34" spans="1:31" s="2" customFormat="1" ht="14.45" customHeight="1">
      <c r="A34" s="35"/>
      <c r="B34" s="36"/>
      <c r="C34" s="35"/>
      <c r="D34" s="35"/>
      <c r="E34" s="35"/>
      <c r="F34" s="39" t="s">
        <v>38</v>
      </c>
      <c r="G34" s="35"/>
      <c r="H34" s="35"/>
      <c r="I34" s="39" t="s">
        <v>37</v>
      </c>
      <c r="J34" s="39" t="s">
        <v>39</v>
      </c>
      <c r="K34" s="35"/>
      <c r="L34" s="48"/>
      <c r="S34" s="35"/>
      <c r="T34" s="35"/>
      <c r="U34" s="35"/>
      <c r="V34" s="35"/>
      <c r="W34" s="35"/>
      <c r="X34" s="35"/>
      <c r="Y34" s="35"/>
      <c r="Z34" s="35"/>
      <c r="AA34" s="35"/>
      <c r="AB34" s="35"/>
      <c r="AC34" s="35"/>
      <c r="AD34" s="35"/>
      <c r="AE34" s="35"/>
    </row>
    <row r="35" spans="1:31" s="2" customFormat="1" ht="14.45" customHeight="1">
      <c r="A35" s="35"/>
      <c r="B35" s="36"/>
      <c r="C35" s="35"/>
      <c r="D35" s="117" t="s">
        <v>40</v>
      </c>
      <c r="E35" s="41" t="s">
        <v>41</v>
      </c>
      <c r="F35" s="118">
        <f>ROUND((SUM(BE110:BE117) + SUM(BE137:BE283)),  2)</f>
        <v>0</v>
      </c>
      <c r="G35" s="119"/>
      <c r="H35" s="119"/>
      <c r="I35" s="120">
        <v>0.2</v>
      </c>
      <c r="J35" s="118">
        <f>ROUND(((SUM(BE110:BE117) + SUM(BE137:BE283))*I35),  2)</f>
        <v>0</v>
      </c>
      <c r="K35" s="35"/>
      <c r="L35" s="48"/>
      <c r="S35" s="35"/>
      <c r="T35" s="35"/>
      <c r="U35" s="35"/>
      <c r="V35" s="35"/>
      <c r="W35" s="35"/>
      <c r="X35" s="35"/>
      <c r="Y35" s="35"/>
      <c r="Z35" s="35"/>
      <c r="AA35" s="35"/>
      <c r="AB35" s="35"/>
      <c r="AC35" s="35"/>
      <c r="AD35" s="35"/>
      <c r="AE35" s="35"/>
    </row>
    <row r="36" spans="1:31" s="2" customFormat="1" ht="14.45" customHeight="1">
      <c r="A36" s="35"/>
      <c r="B36" s="36"/>
      <c r="C36" s="35"/>
      <c r="D36" s="35"/>
      <c r="E36" s="41" t="s">
        <v>42</v>
      </c>
      <c r="F36" s="118">
        <f>ROUND((SUM(BF110:BF117) + SUM(BF137:BF283)),  2)</f>
        <v>0</v>
      </c>
      <c r="G36" s="119"/>
      <c r="H36" s="119"/>
      <c r="I36" s="120">
        <v>0.2</v>
      </c>
      <c r="J36" s="118">
        <f>ROUND(((SUM(BF110:BF117) + SUM(BF137:BF283))*I36),  2)</f>
        <v>0</v>
      </c>
      <c r="K36" s="35"/>
      <c r="L36" s="48"/>
      <c r="S36" s="35"/>
      <c r="T36" s="35"/>
      <c r="U36" s="35"/>
      <c r="V36" s="35"/>
      <c r="W36" s="35"/>
      <c r="X36" s="35"/>
      <c r="Y36" s="35"/>
      <c r="Z36" s="35"/>
      <c r="AA36" s="35"/>
      <c r="AB36" s="35"/>
      <c r="AC36" s="35"/>
      <c r="AD36" s="35"/>
      <c r="AE36" s="35"/>
    </row>
    <row r="37" spans="1:31" s="2" customFormat="1" ht="14.45" hidden="1" customHeight="1">
      <c r="A37" s="35"/>
      <c r="B37" s="36"/>
      <c r="C37" s="35"/>
      <c r="D37" s="35"/>
      <c r="E37" s="28" t="s">
        <v>43</v>
      </c>
      <c r="F37" s="121">
        <f>ROUND((SUM(BG110:BG117) + SUM(BG137:BG283)),  2)</f>
        <v>0</v>
      </c>
      <c r="G37" s="35"/>
      <c r="H37" s="35"/>
      <c r="I37" s="122">
        <v>0.2</v>
      </c>
      <c r="J37" s="121">
        <f>0</f>
        <v>0</v>
      </c>
      <c r="K37" s="35"/>
      <c r="L37" s="48"/>
      <c r="S37" s="35"/>
      <c r="T37" s="35"/>
      <c r="U37" s="35"/>
      <c r="V37" s="35"/>
      <c r="W37" s="35"/>
      <c r="X37" s="35"/>
      <c r="Y37" s="35"/>
      <c r="Z37" s="35"/>
      <c r="AA37" s="35"/>
      <c r="AB37" s="35"/>
      <c r="AC37" s="35"/>
      <c r="AD37" s="35"/>
      <c r="AE37" s="35"/>
    </row>
    <row r="38" spans="1:31" s="2" customFormat="1" ht="14.45" hidden="1" customHeight="1">
      <c r="A38" s="35"/>
      <c r="B38" s="36"/>
      <c r="C38" s="35"/>
      <c r="D38" s="35"/>
      <c r="E38" s="28" t="s">
        <v>44</v>
      </c>
      <c r="F38" s="121">
        <f>ROUND((SUM(BH110:BH117) + SUM(BH137:BH283)),  2)</f>
        <v>0</v>
      </c>
      <c r="G38" s="35"/>
      <c r="H38" s="35"/>
      <c r="I38" s="122">
        <v>0.2</v>
      </c>
      <c r="J38" s="121">
        <f>0</f>
        <v>0</v>
      </c>
      <c r="K38" s="35"/>
      <c r="L38" s="48"/>
      <c r="S38" s="35"/>
      <c r="T38" s="35"/>
      <c r="U38" s="35"/>
      <c r="V38" s="35"/>
      <c r="W38" s="35"/>
      <c r="X38" s="35"/>
      <c r="Y38" s="35"/>
      <c r="Z38" s="35"/>
      <c r="AA38" s="35"/>
      <c r="AB38" s="35"/>
      <c r="AC38" s="35"/>
      <c r="AD38" s="35"/>
      <c r="AE38" s="35"/>
    </row>
    <row r="39" spans="1:31" s="2" customFormat="1" ht="14.45" hidden="1" customHeight="1">
      <c r="A39" s="35"/>
      <c r="B39" s="36"/>
      <c r="C39" s="35"/>
      <c r="D39" s="35"/>
      <c r="E39" s="41" t="s">
        <v>45</v>
      </c>
      <c r="F39" s="118">
        <f>ROUND((SUM(BI110:BI117) + SUM(BI137:BI283)),  2)</f>
        <v>0</v>
      </c>
      <c r="G39" s="119"/>
      <c r="H39" s="119"/>
      <c r="I39" s="120">
        <v>0</v>
      </c>
      <c r="J39" s="118">
        <f>0</f>
        <v>0</v>
      </c>
      <c r="K39" s="35"/>
      <c r="L39" s="48"/>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8"/>
      <c r="S40" s="35"/>
      <c r="T40" s="35"/>
      <c r="U40" s="35"/>
      <c r="V40" s="35"/>
      <c r="W40" s="35"/>
      <c r="X40" s="35"/>
      <c r="Y40" s="35"/>
      <c r="Z40" s="35"/>
      <c r="AA40" s="35"/>
      <c r="AB40" s="35"/>
      <c r="AC40" s="35"/>
      <c r="AD40" s="35"/>
      <c r="AE40" s="35"/>
    </row>
    <row r="41" spans="1:31" s="2" customFormat="1" ht="25.35" customHeight="1">
      <c r="A41" s="35"/>
      <c r="B41" s="36"/>
      <c r="C41" s="109"/>
      <c r="D41" s="123" t="s">
        <v>46</v>
      </c>
      <c r="E41" s="66"/>
      <c r="F41" s="66"/>
      <c r="G41" s="124" t="s">
        <v>47</v>
      </c>
      <c r="H41" s="125" t="s">
        <v>48</v>
      </c>
      <c r="I41" s="66"/>
      <c r="J41" s="126">
        <f>SUM(J32:J39)</f>
        <v>0</v>
      </c>
      <c r="K41" s="127"/>
      <c r="L41" s="48"/>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8"/>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8"/>
      <c r="D50" s="49" t="s">
        <v>49</v>
      </c>
      <c r="E50" s="50"/>
      <c r="F50" s="50"/>
      <c r="G50" s="49" t="s">
        <v>50</v>
      </c>
      <c r="H50" s="50"/>
      <c r="I50" s="50"/>
      <c r="J50" s="50"/>
      <c r="K50" s="50"/>
      <c r="L50" s="48"/>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36"/>
      <c r="C61" s="35"/>
      <c r="D61" s="51" t="s">
        <v>51</v>
      </c>
      <c r="E61" s="38"/>
      <c r="F61" s="128" t="s">
        <v>52</v>
      </c>
      <c r="G61" s="51" t="s">
        <v>51</v>
      </c>
      <c r="H61" s="38"/>
      <c r="I61" s="38"/>
      <c r="J61" s="129" t="s">
        <v>52</v>
      </c>
      <c r="K61" s="38"/>
      <c r="L61" s="48"/>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36"/>
      <c r="C65" s="35"/>
      <c r="D65" s="49" t="s">
        <v>53</v>
      </c>
      <c r="E65" s="52"/>
      <c r="F65" s="52"/>
      <c r="G65" s="49" t="s">
        <v>54</v>
      </c>
      <c r="H65" s="52"/>
      <c r="I65" s="52"/>
      <c r="J65" s="52"/>
      <c r="K65" s="52"/>
      <c r="L65" s="48"/>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36"/>
      <c r="C76" s="35"/>
      <c r="D76" s="51" t="s">
        <v>51</v>
      </c>
      <c r="E76" s="38"/>
      <c r="F76" s="128" t="s">
        <v>52</v>
      </c>
      <c r="G76" s="51" t="s">
        <v>51</v>
      </c>
      <c r="H76" s="38"/>
      <c r="I76" s="38"/>
      <c r="J76" s="129" t="s">
        <v>52</v>
      </c>
      <c r="K76" s="38"/>
      <c r="L76" s="48"/>
      <c r="S76" s="35"/>
      <c r="T76" s="35"/>
      <c r="U76" s="35"/>
      <c r="V76" s="35"/>
      <c r="W76" s="35"/>
      <c r="X76" s="35"/>
      <c r="Y76" s="35"/>
      <c r="Z76" s="35"/>
      <c r="AA76" s="35"/>
      <c r="AB76" s="35"/>
      <c r="AC76" s="35"/>
      <c r="AD76" s="35"/>
      <c r="AE76" s="35"/>
    </row>
    <row r="77" spans="1:31" s="2" customFormat="1" ht="14.45" customHeight="1">
      <c r="A77" s="35"/>
      <c r="B77" s="53"/>
      <c r="C77" s="54"/>
      <c r="D77" s="54"/>
      <c r="E77" s="54"/>
      <c r="F77" s="54"/>
      <c r="G77" s="54"/>
      <c r="H77" s="54"/>
      <c r="I77" s="54"/>
      <c r="J77" s="54"/>
      <c r="K77" s="54"/>
      <c r="L77" s="48"/>
      <c r="S77" s="35"/>
      <c r="T77" s="35"/>
      <c r="U77" s="35"/>
      <c r="V77" s="35"/>
      <c r="W77" s="35"/>
      <c r="X77" s="35"/>
      <c r="Y77" s="35"/>
      <c r="Z77" s="35"/>
      <c r="AA77" s="35"/>
      <c r="AB77" s="35"/>
      <c r="AC77" s="35"/>
      <c r="AD77" s="35"/>
      <c r="AE77" s="35"/>
    </row>
    <row r="81" spans="1:47" s="2" customFormat="1" ht="6.95" customHeight="1">
      <c r="A81" s="35"/>
      <c r="B81" s="55"/>
      <c r="C81" s="56"/>
      <c r="D81" s="56"/>
      <c r="E81" s="56"/>
      <c r="F81" s="56"/>
      <c r="G81" s="56"/>
      <c r="H81" s="56"/>
      <c r="I81" s="56"/>
      <c r="J81" s="56"/>
      <c r="K81" s="56"/>
      <c r="L81" s="48"/>
      <c r="S81" s="35"/>
      <c r="T81" s="35"/>
      <c r="U81" s="35"/>
      <c r="V81" s="35"/>
      <c r="W81" s="35"/>
      <c r="X81" s="35"/>
      <c r="Y81" s="35"/>
      <c r="Z81" s="35"/>
      <c r="AA81" s="35"/>
      <c r="AB81" s="35"/>
      <c r="AC81" s="35"/>
      <c r="AD81" s="35"/>
      <c r="AE81" s="35"/>
    </row>
    <row r="82" spans="1:47" s="2" customFormat="1" ht="24.95" customHeight="1">
      <c r="A82" s="35"/>
      <c r="B82" s="36"/>
      <c r="C82" s="22" t="s">
        <v>114</v>
      </c>
      <c r="D82" s="35"/>
      <c r="E82" s="35"/>
      <c r="F82" s="35"/>
      <c r="G82" s="35"/>
      <c r="H82" s="35"/>
      <c r="I82" s="35"/>
      <c r="J82" s="35"/>
      <c r="K82" s="35"/>
      <c r="L82" s="48"/>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8"/>
      <c r="S83" s="35"/>
      <c r="T83" s="35"/>
      <c r="U83" s="35"/>
      <c r="V83" s="35"/>
      <c r="W83" s="35"/>
      <c r="X83" s="35"/>
      <c r="Y83" s="35"/>
      <c r="Z83" s="35"/>
      <c r="AA83" s="35"/>
      <c r="AB83" s="35"/>
      <c r="AC83" s="35"/>
      <c r="AD83" s="35"/>
      <c r="AE83" s="35"/>
    </row>
    <row r="84" spans="1:47" s="2" customFormat="1" ht="12" customHeight="1">
      <c r="A84" s="35"/>
      <c r="B84" s="36"/>
      <c r="C84" s="28" t="s">
        <v>14</v>
      </c>
      <c r="D84" s="35"/>
      <c r="E84" s="35"/>
      <c r="F84" s="35"/>
      <c r="G84" s="35"/>
      <c r="H84" s="35"/>
      <c r="I84" s="35"/>
      <c r="J84" s="35"/>
      <c r="K84" s="35"/>
      <c r="L84" s="48"/>
      <c r="S84" s="35"/>
      <c r="T84" s="35"/>
      <c r="U84" s="35"/>
      <c r="V84" s="35"/>
      <c r="W84" s="35"/>
      <c r="X84" s="35"/>
      <c r="Y84" s="35"/>
      <c r="Z84" s="35"/>
      <c r="AA84" s="35"/>
      <c r="AB84" s="35"/>
      <c r="AC84" s="35"/>
      <c r="AD84" s="35"/>
      <c r="AE84" s="35"/>
    </row>
    <row r="85" spans="1:47" s="2" customFormat="1" ht="16.5" customHeight="1">
      <c r="A85" s="35"/>
      <c r="B85" s="36"/>
      <c r="C85" s="35"/>
      <c r="D85" s="35"/>
      <c r="E85" s="288" t="str">
        <f>E7</f>
        <v>Komunitná záhrada v meste Spišská Belá</v>
      </c>
      <c r="F85" s="289"/>
      <c r="G85" s="289"/>
      <c r="H85" s="289"/>
      <c r="I85" s="35"/>
      <c r="J85" s="35"/>
      <c r="K85" s="35"/>
      <c r="L85" s="48"/>
      <c r="S85" s="35"/>
      <c r="T85" s="35"/>
      <c r="U85" s="35"/>
      <c r="V85" s="35"/>
      <c r="W85" s="35"/>
      <c r="X85" s="35"/>
      <c r="Y85" s="35"/>
      <c r="Z85" s="35"/>
      <c r="AA85" s="35"/>
      <c r="AB85" s="35"/>
      <c r="AC85" s="35"/>
      <c r="AD85" s="35"/>
      <c r="AE85" s="35"/>
    </row>
    <row r="86" spans="1:47" s="2" customFormat="1" ht="12" customHeight="1">
      <c r="A86" s="35"/>
      <c r="B86" s="36"/>
      <c r="C86" s="28" t="s">
        <v>111</v>
      </c>
      <c r="D86" s="35"/>
      <c r="E86" s="35"/>
      <c r="F86" s="35"/>
      <c r="G86" s="35"/>
      <c r="H86" s="35"/>
      <c r="I86" s="35"/>
      <c r="J86" s="35"/>
      <c r="K86" s="35"/>
      <c r="L86" s="48"/>
      <c r="S86" s="35"/>
      <c r="T86" s="35"/>
      <c r="U86" s="35"/>
      <c r="V86" s="35"/>
      <c r="W86" s="35"/>
      <c r="X86" s="35"/>
      <c r="Y86" s="35"/>
      <c r="Z86" s="35"/>
      <c r="AA86" s="35"/>
      <c r="AB86" s="35"/>
      <c r="AC86" s="35"/>
      <c r="AD86" s="35"/>
      <c r="AE86" s="35"/>
    </row>
    <row r="87" spans="1:47" s="2" customFormat="1" ht="16.5" customHeight="1">
      <c r="A87" s="35"/>
      <c r="B87" s="36"/>
      <c r="C87" s="35"/>
      <c r="D87" s="35"/>
      <c r="E87" s="240" t="str">
        <f>E9</f>
        <v>SO 01 - Spevnené plochy a amfiteáter</v>
      </c>
      <c r="F87" s="290"/>
      <c r="G87" s="290"/>
      <c r="H87" s="290"/>
      <c r="I87" s="35"/>
      <c r="J87" s="35"/>
      <c r="K87" s="35"/>
      <c r="L87" s="48"/>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8"/>
      <c r="S88" s="35"/>
      <c r="T88" s="35"/>
      <c r="U88" s="35"/>
      <c r="V88" s="35"/>
      <c r="W88" s="35"/>
      <c r="X88" s="35"/>
      <c r="Y88" s="35"/>
      <c r="Z88" s="35"/>
      <c r="AA88" s="35"/>
      <c r="AB88" s="35"/>
      <c r="AC88" s="35"/>
      <c r="AD88" s="35"/>
      <c r="AE88" s="35"/>
    </row>
    <row r="89" spans="1:47" s="2" customFormat="1" ht="12" customHeight="1">
      <c r="A89" s="35"/>
      <c r="B89" s="36"/>
      <c r="C89" s="28" t="s">
        <v>18</v>
      </c>
      <c r="D89" s="35"/>
      <c r="E89" s="35"/>
      <c r="F89" s="26" t="str">
        <f>F12</f>
        <v>Spišská Belá</v>
      </c>
      <c r="G89" s="35"/>
      <c r="H89" s="35"/>
      <c r="I89" s="28" t="s">
        <v>20</v>
      </c>
      <c r="J89" s="61" t="str">
        <f>IF(J12="","",J12)</f>
        <v>11. 8. 2022</v>
      </c>
      <c r="K89" s="35"/>
      <c r="L89" s="48"/>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8"/>
      <c r="S90" s="35"/>
      <c r="T90" s="35"/>
      <c r="U90" s="35"/>
      <c r="V90" s="35"/>
      <c r="W90" s="35"/>
      <c r="X90" s="35"/>
      <c r="Y90" s="35"/>
      <c r="Z90" s="35"/>
      <c r="AA90" s="35"/>
      <c r="AB90" s="35"/>
      <c r="AC90" s="35"/>
      <c r="AD90" s="35"/>
      <c r="AE90" s="35"/>
    </row>
    <row r="91" spans="1:47" s="2" customFormat="1" ht="15.2" customHeight="1">
      <c r="A91" s="35"/>
      <c r="B91" s="36"/>
      <c r="C91" s="28" t="s">
        <v>22</v>
      </c>
      <c r="D91" s="35"/>
      <c r="E91" s="35"/>
      <c r="F91" s="26" t="str">
        <f>E15</f>
        <v>Mestský úrad Spišská Belá</v>
      </c>
      <c r="G91" s="35"/>
      <c r="H91" s="35"/>
      <c r="I91" s="28" t="s">
        <v>28</v>
      </c>
      <c r="J91" s="31" t="str">
        <f>E21</f>
        <v>2ka, s.r.o.</v>
      </c>
      <c r="K91" s="35"/>
      <c r="L91" s="48"/>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ROSOFT, s.r.o.</v>
      </c>
      <c r="K92" s="35"/>
      <c r="L92" s="48"/>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8"/>
      <c r="S93" s="35"/>
      <c r="T93" s="35"/>
      <c r="U93" s="35"/>
      <c r="V93" s="35"/>
      <c r="W93" s="35"/>
      <c r="X93" s="35"/>
      <c r="Y93" s="35"/>
      <c r="Z93" s="35"/>
      <c r="AA93" s="35"/>
      <c r="AB93" s="35"/>
      <c r="AC93" s="35"/>
      <c r="AD93" s="35"/>
      <c r="AE93" s="35"/>
    </row>
    <row r="94" spans="1:47" s="2" customFormat="1" ht="29.25" customHeight="1">
      <c r="A94" s="35"/>
      <c r="B94" s="36"/>
      <c r="C94" s="130" t="s">
        <v>115</v>
      </c>
      <c r="D94" s="109"/>
      <c r="E94" s="109"/>
      <c r="F94" s="109"/>
      <c r="G94" s="109"/>
      <c r="H94" s="109"/>
      <c r="I94" s="109"/>
      <c r="J94" s="131" t="s">
        <v>116</v>
      </c>
      <c r="K94" s="109"/>
      <c r="L94" s="48"/>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8"/>
      <c r="S95" s="35"/>
      <c r="T95" s="35"/>
      <c r="U95" s="35"/>
      <c r="V95" s="35"/>
      <c r="W95" s="35"/>
      <c r="X95" s="35"/>
      <c r="Y95" s="35"/>
      <c r="Z95" s="35"/>
      <c r="AA95" s="35"/>
      <c r="AB95" s="35"/>
      <c r="AC95" s="35"/>
      <c r="AD95" s="35"/>
      <c r="AE95" s="35"/>
    </row>
    <row r="96" spans="1:47" s="2" customFormat="1" ht="22.9" customHeight="1">
      <c r="A96" s="35"/>
      <c r="B96" s="36"/>
      <c r="C96" s="132" t="s">
        <v>117</v>
      </c>
      <c r="D96" s="35"/>
      <c r="E96" s="35"/>
      <c r="F96" s="35"/>
      <c r="G96" s="35"/>
      <c r="H96" s="35"/>
      <c r="I96" s="35"/>
      <c r="J96" s="77">
        <f>J137</f>
        <v>0</v>
      </c>
      <c r="K96" s="35"/>
      <c r="L96" s="48"/>
      <c r="S96" s="35"/>
      <c r="T96" s="35"/>
      <c r="U96" s="35"/>
      <c r="V96" s="35"/>
      <c r="W96" s="35"/>
      <c r="X96" s="35"/>
      <c r="Y96" s="35"/>
      <c r="Z96" s="35"/>
      <c r="AA96" s="35"/>
      <c r="AB96" s="35"/>
      <c r="AC96" s="35"/>
      <c r="AD96" s="35"/>
      <c r="AE96" s="35"/>
      <c r="AU96" s="18" t="s">
        <v>118</v>
      </c>
    </row>
    <row r="97" spans="1:65" s="9" customFormat="1" ht="24.95" customHeight="1">
      <c r="B97" s="133"/>
      <c r="D97" s="134" t="s">
        <v>119</v>
      </c>
      <c r="E97" s="135"/>
      <c r="F97" s="135"/>
      <c r="G97" s="135"/>
      <c r="H97" s="135"/>
      <c r="I97" s="135"/>
      <c r="J97" s="136">
        <f>J138</f>
        <v>0</v>
      </c>
      <c r="L97" s="133"/>
    </row>
    <row r="98" spans="1:65" s="10" customFormat="1" ht="19.899999999999999" customHeight="1">
      <c r="B98" s="137"/>
      <c r="D98" s="138" t="s">
        <v>120</v>
      </c>
      <c r="E98" s="139"/>
      <c r="F98" s="139"/>
      <c r="G98" s="139"/>
      <c r="H98" s="139"/>
      <c r="I98" s="139"/>
      <c r="J98" s="140">
        <f>J139</f>
        <v>0</v>
      </c>
      <c r="L98" s="137"/>
    </row>
    <row r="99" spans="1:65" s="10" customFormat="1" ht="19.899999999999999" customHeight="1">
      <c r="B99" s="137"/>
      <c r="D99" s="138" t="s">
        <v>121</v>
      </c>
      <c r="E99" s="139"/>
      <c r="F99" s="139"/>
      <c r="G99" s="139"/>
      <c r="H99" s="139"/>
      <c r="I99" s="139"/>
      <c r="J99" s="140">
        <f>J180</f>
        <v>0</v>
      </c>
      <c r="L99" s="137"/>
    </row>
    <row r="100" spans="1:65" s="10" customFormat="1" ht="19.899999999999999" customHeight="1">
      <c r="B100" s="137"/>
      <c r="D100" s="138" t="s">
        <v>122</v>
      </c>
      <c r="E100" s="139"/>
      <c r="F100" s="139"/>
      <c r="G100" s="139"/>
      <c r="H100" s="139"/>
      <c r="I100" s="139"/>
      <c r="J100" s="140">
        <f>J218</f>
        <v>0</v>
      </c>
      <c r="L100" s="137"/>
    </row>
    <row r="101" spans="1:65" s="10" customFormat="1" ht="19.899999999999999" customHeight="1">
      <c r="B101" s="137"/>
      <c r="D101" s="138" t="s">
        <v>123</v>
      </c>
      <c r="E101" s="139"/>
      <c r="F101" s="139"/>
      <c r="G101" s="139"/>
      <c r="H101" s="139"/>
      <c r="I101" s="139"/>
      <c r="J101" s="140">
        <f>J223</f>
        <v>0</v>
      </c>
      <c r="L101" s="137"/>
    </row>
    <row r="102" spans="1:65" s="10" customFormat="1" ht="19.899999999999999" customHeight="1">
      <c r="B102" s="137"/>
      <c r="D102" s="138" t="s">
        <v>124</v>
      </c>
      <c r="E102" s="139"/>
      <c r="F102" s="139"/>
      <c r="G102" s="139"/>
      <c r="H102" s="139"/>
      <c r="I102" s="139"/>
      <c r="J102" s="140">
        <f>J238</f>
        <v>0</v>
      </c>
      <c r="L102" s="137"/>
    </row>
    <row r="103" spans="1:65" s="10" customFormat="1" ht="19.899999999999999" customHeight="1">
      <c r="B103" s="137"/>
      <c r="D103" s="138" t="s">
        <v>125</v>
      </c>
      <c r="E103" s="139"/>
      <c r="F103" s="139"/>
      <c r="G103" s="139"/>
      <c r="H103" s="139"/>
      <c r="I103" s="139"/>
      <c r="J103" s="140">
        <f>J253</f>
        <v>0</v>
      </c>
      <c r="L103" s="137"/>
    </row>
    <row r="104" spans="1:65" s="9" customFormat="1" ht="24.95" customHeight="1">
      <c r="B104" s="133"/>
      <c r="D104" s="134" t="s">
        <v>126</v>
      </c>
      <c r="E104" s="135"/>
      <c r="F104" s="135"/>
      <c r="G104" s="135"/>
      <c r="H104" s="135"/>
      <c r="I104" s="135"/>
      <c r="J104" s="136">
        <f>J255</f>
        <v>0</v>
      </c>
      <c r="L104" s="133"/>
    </row>
    <row r="105" spans="1:65" s="10" customFormat="1" ht="19.899999999999999" customHeight="1">
      <c r="B105" s="137"/>
      <c r="D105" s="138" t="s">
        <v>127</v>
      </c>
      <c r="E105" s="139"/>
      <c r="F105" s="139"/>
      <c r="G105" s="139"/>
      <c r="H105" s="139"/>
      <c r="I105" s="139"/>
      <c r="J105" s="140">
        <f>J256</f>
        <v>0</v>
      </c>
      <c r="L105" s="137"/>
    </row>
    <row r="106" spans="1:65" s="10" customFormat="1" ht="19.899999999999999" customHeight="1">
      <c r="B106" s="137"/>
      <c r="D106" s="138" t="s">
        <v>128</v>
      </c>
      <c r="E106" s="139"/>
      <c r="F106" s="139"/>
      <c r="G106" s="139"/>
      <c r="H106" s="139"/>
      <c r="I106" s="139"/>
      <c r="J106" s="140">
        <f>J271</f>
        <v>0</v>
      </c>
      <c r="L106" s="137"/>
    </row>
    <row r="107" spans="1:65" s="10" customFormat="1" ht="19.899999999999999" customHeight="1">
      <c r="B107" s="137"/>
      <c r="D107" s="138" t="s">
        <v>129</v>
      </c>
      <c r="E107" s="139"/>
      <c r="F107" s="139"/>
      <c r="G107" s="139"/>
      <c r="H107" s="139"/>
      <c r="I107" s="139"/>
      <c r="J107" s="140">
        <f>J280</f>
        <v>0</v>
      </c>
      <c r="L107" s="137"/>
    </row>
    <row r="108" spans="1:65" s="2" customFormat="1" ht="21.75" customHeight="1">
      <c r="A108" s="35"/>
      <c r="B108" s="36"/>
      <c r="C108" s="35"/>
      <c r="D108" s="35"/>
      <c r="E108" s="35"/>
      <c r="F108" s="35"/>
      <c r="G108" s="35"/>
      <c r="H108" s="35"/>
      <c r="I108" s="35"/>
      <c r="J108" s="35"/>
      <c r="K108" s="35"/>
      <c r="L108" s="48"/>
      <c r="S108" s="35"/>
      <c r="T108" s="35"/>
      <c r="U108" s="35"/>
      <c r="V108" s="35"/>
      <c r="W108" s="35"/>
      <c r="X108" s="35"/>
      <c r="Y108" s="35"/>
      <c r="Z108" s="35"/>
      <c r="AA108" s="35"/>
      <c r="AB108" s="35"/>
      <c r="AC108" s="35"/>
      <c r="AD108" s="35"/>
      <c r="AE108" s="35"/>
    </row>
    <row r="109" spans="1:65" s="2" customFormat="1" ht="6.95" customHeight="1">
      <c r="A109" s="35"/>
      <c r="B109" s="36"/>
      <c r="C109" s="35"/>
      <c r="D109" s="35"/>
      <c r="E109" s="35"/>
      <c r="F109" s="35"/>
      <c r="G109" s="35"/>
      <c r="H109" s="35"/>
      <c r="I109" s="35"/>
      <c r="J109" s="35"/>
      <c r="K109" s="35"/>
      <c r="L109" s="48"/>
      <c r="S109" s="35"/>
      <c r="T109" s="35"/>
      <c r="U109" s="35"/>
      <c r="V109" s="35"/>
      <c r="W109" s="35"/>
      <c r="X109" s="35"/>
      <c r="Y109" s="35"/>
      <c r="Z109" s="35"/>
      <c r="AA109" s="35"/>
      <c r="AB109" s="35"/>
      <c r="AC109" s="35"/>
      <c r="AD109" s="35"/>
      <c r="AE109" s="35"/>
    </row>
    <row r="110" spans="1:65" s="2" customFormat="1" ht="29.25" customHeight="1">
      <c r="A110" s="35"/>
      <c r="B110" s="36"/>
      <c r="C110" s="132" t="s">
        <v>130</v>
      </c>
      <c r="D110" s="35"/>
      <c r="E110" s="35"/>
      <c r="F110" s="35"/>
      <c r="G110" s="35"/>
      <c r="H110" s="35"/>
      <c r="I110" s="35"/>
      <c r="J110" s="141">
        <f>ROUND(J111 + J112 + J113 + J114 + J115 + J116,2)</f>
        <v>0</v>
      </c>
      <c r="K110" s="35"/>
      <c r="L110" s="48"/>
      <c r="N110" s="142" t="s">
        <v>40</v>
      </c>
      <c r="S110" s="35"/>
      <c r="T110" s="35"/>
      <c r="U110" s="35"/>
      <c r="V110" s="35"/>
      <c r="W110" s="35"/>
      <c r="X110" s="35"/>
      <c r="Y110" s="35"/>
      <c r="Z110" s="35"/>
      <c r="AA110" s="35"/>
      <c r="AB110" s="35"/>
      <c r="AC110" s="35"/>
      <c r="AD110" s="35"/>
      <c r="AE110" s="35"/>
    </row>
    <row r="111" spans="1:65" s="2" customFormat="1" ht="18" customHeight="1">
      <c r="A111" s="35"/>
      <c r="B111" s="143"/>
      <c r="C111" s="144"/>
      <c r="D111" s="260" t="s">
        <v>131</v>
      </c>
      <c r="E111" s="292"/>
      <c r="F111" s="292"/>
      <c r="G111" s="144"/>
      <c r="H111" s="144"/>
      <c r="I111" s="144"/>
      <c r="J111" s="100">
        <v>0</v>
      </c>
      <c r="K111" s="144"/>
      <c r="L111" s="146"/>
      <c r="M111" s="147"/>
      <c r="N111" s="148" t="s">
        <v>42</v>
      </c>
      <c r="O111" s="147"/>
      <c r="P111" s="147"/>
      <c r="Q111" s="147"/>
      <c r="R111" s="147"/>
      <c r="S111" s="144"/>
      <c r="T111" s="144"/>
      <c r="U111" s="144"/>
      <c r="V111" s="144"/>
      <c r="W111" s="144"/>
      <c r="X111" s="144"/>
      <c r="Y111" s="144"/>
      <c r="Z111" s="144"/>
      <c r="AA111" s="144"/>
      <c r="AB111" s="144"/>
      <c r="AC111" s="144"/>
      <c r="AD111" s="144"/>
      <c r="AE111" s="144"/>
      <c r="AF111" s="147"/>
      <c r="AG111" s="147"/>
      <c r="AH111" s="147"/>
      <c r="AI111" s="147"/>
      <c r="AJ111" s="147"/>
      <c r="AK111" s="147"/>
      <c r="AL111" s="147"/>
      <c r="AM111" s="147"/>
      <c r="AN111" s="147"/>
      <c r="AO111" s="147"/>
      <c r="AP111" s="147"/>
      <c r="AQ111" s="147"/>
      <c r="AR111" s="147"/>
      <c r="AS111" s="147"/>
      <c r="AT111" s="147"/>
      <c r="AU111" s="147"/>
      <c r="AV111" s="147"/>
      <c r="AW111" s="147"/>
      <c r="AX111" s="147"/>
      <c r="AY111" s="149" t="s">
        <v>132</v>
      </c>
      <c r="AZ111" s="147"/>
      <c r="BA111" s="147"/>
      <c r="BB111" s="147"/>
      <c r="BC111" s="147"/>
      <c r="BD111" s="147"/>
      <c r="BE111" s="150">
        <f t="shared" ref="BE111:BE116" si="0">IF(N111="základná",J111,0)</f>
        <v>0</v>
      </c>
      <c r="BF111" s="150">
        <f t="shared" ref="BF111:BF116" si="1">IF(N111="znížená",J111,0)</f>
        <v>0</v>
      </c>
      <c r="BG111" s="150">
        <f t="shared" ref="BG111:BG116" si="2">IF(N111="zákl. prenesená",J111,0)</f>
        <v>0</v>
      </c>
      <c r="BH111" s="150">
        <f t="shared" ref="BH111:BH116" si="3">IF(N111="zníž. prenesená",J111,0)</f>
        <v>0</v>
      </c>
      <c r="BI111" s="150">
        <f t="shared" ref="BI111:BI116" si="4">IF(N111="nulová",J111,0)</f>
        <v>0</v>
      </c>
      <c r="BJ111" s="149" t="s">
        <v>109</v>
      </c>
      <c r="BK111" s="147"/>
      <c r="BL111" s="147"/>
      <c r="BM111" s="147"/>
    </row>
    <row r="112" spans="1:65" s="2" customFormat="1" ht="18" customHeight="1">
      <c r="A112" s="35"/>
      <c r="B112" s="143"/>
      <c r="C112" s="144"/>
      <c r="D112" s="260" t="s">
        <v>133</v>
      </c>
      <c r="E112" s="292"/>
      <c r="F112" s="292"/>
      <c r="G112" s="144"/>
      <c r="H112" s="144"/>
      <c r="I112" s="144"/>
      <c r="J112" s="100">
        <v>0</v>
      </c>
      <c r="K112" s="144"/>
      <c r="L112" s="146"/>
      <c r="M112" s="147"/>
      <c r="N112" s="148" t="s">
        <v>42</v>
      </c>
      <c r="O112" s="147"/>
      <c r="P112" s="147"/>
      <c r="Q112" s="147"/>
      <c r="R112" s="147"/>
      <c r="S112" s="144"/>
      <c r="T112" s="144"/>
      <c r="U112" s="144"/>
      <c r="V112" s="144"/>
      <c r="W112" s="144"/>
      <c r="X112" s="144"/>
      <c r="Y112" s="144"/>
      <c r="Z112" s="144"/>
      <c r="AA112" s="144"/>
      <c r="AB112" s="144"/>
      <c r="AC112" s="144"/>
      <c r="AD112" s="144"/>
      <c r="AE112" s="144"/>
      <c r="AF112" s="147"/>
      <c r="AG112" s="147"/>
      <c r="AH112" s="147"/>
      <c r="AI112" s="147"/>
      <c r="AJ112" s="147"/>
      <c r="AK112" s="147"/>
      <c r="AL112" s="147"/>
      <c r="AM112" s="147"/>
      <c r="AN112" s="147"/>
      <c r="AO112" s="147"/>
      <c r="AP112" s="147"/>
      <c r="AQ112" s="147"/>
      <c r="AR112" s="147"/>
      <c r="AS112" s="147"/>
      <c r="AT112" s="147"/>
      <c r="AU112" s="147"/>
      <c r="AV112" s="147"/>
      <c r="AW112" s="147"/>
      <c r="AX112" s="147"/>
      <c r="AY112" s="149" t="s">
        <v>132</v>
      </c>
      <c r="AZ112" s="147"/>
      <c r="BA112" s="147"/>
      <c r="BB112" s="147"/>
      <c r="BC112" s="147"/>
      <c r="BD112" s="147"/>
      <c r="BE112" s="150">
        <f t="shared" si="0"/>
        <v>0</v>
      </c>
      <c r="BF112" s="150">
        <f t="shared" si="1"/>
        <v>0</v>
      </c>
      <c r="BG112" s="150">
        <f t="shared" si="2"/>
        <v>0</v>
      </c>
      <c r="BH112" s="150">
        <f t="shared" si="3"/>
        <v>0</v>
      </c>
      <c r="BI112" s="150">
        <f t="shared" si="4"/>
        <v>0</v>
      </c>
      <c r="BJ112" s="149" t="s">
        <v>109</v>
      </c>
      <c r="BK112" s="147"/>
      <c r="BL112" s="147"/>
      <c r="BM112" s="147"/>
    </row>
    <row r="113" spans="1:65" s="2" customFormat="1" ht="18" customHeight="1">
      <c r="A113" s="35"/>
      <c r="B113" s="143"/>
      <c r="C113" s="144"/>
      <c r="D113" s="260" t="s">
        <v>134</v>
      </c>
      <c r="E113" s="292"/>
      <c r="F113" s="292"/>
      <c r="G113" s="144"/>
      <c r="H113" s="144"/>
      <c r="I113" s="144"/>
      <c r="J113" s="100">
        <v>0</v>
      </c>
      <c r="K113" s="144"/>
      <c r="L113" s="146"/>
      <c r="M113" s="147"/>
      <c r="N113" s="148" t="s">
        <v>42</v>
      </c>
      <c r="O113" s="147"/>
      <c r="P113" s="147"/>
      <c r="Q113" s="147"/>
      <c r="R113" s="147"/>
      <c r="S113" s="144"/>
      <c r="T113" s="144"/>
      <c r="U113" s="144"/>
      <c r="V113" s="144"/>
      <c r="W113" s="144"/>
      <c r="X113" s="144"/>
      <c r="Y113" s="144"/>
      <c r="Z113" s="144"/>
      <c r="AA113" s="144"/>
      <c r="AB113" s="144"/>
      <c r="AC113" s="144"/>
      <c r="AD113" s="144"/>
      <c r="AE113" s="144"/>
      <c r="AF113" s="147"/>
      <c r="AG113" s="147"/>
      <c r="AH113" s="147"/>
      <c r="AI113" s="147"/>
      <c r="AJ113" s="147"/>
      <c r="AK113" s="147"/>
      <c r="AL113" s="147"/>
      <c r="AM113" s="147"/>
      <c r="AN113" s="147"/>
      <c r="AO113" s="147"/>
      <c r="AP113" s="147"/>
      <c r="AQ113" s="147"/>
      <c r="AR113" s="147"/>
      <c r="AS113" s="147"/>
      <c r="AT113" s="147"/>
      <c r="AU113" s="147"/>
      <c r="AV113" s="147"/>
      <c r="AW113" s="147"/>
      <c r="AX113" s="147"/>
      <c r="AY113" s="149" t="s">
        <v>132</v>
      </c>
      <c r="AZ113" s="147"/>
      <c r="BA113" s="147"/>
      <c r="BB113" s="147"/>
      <c r="BC113" s="147"/>
      <c r="BD113" s="147"/>
      <c r="BE113" s="150">
        <f t="shared" si="0"/>
        <v>0</v>
      </c>
      <c r="BF113" s="150">
        <f t="shared" si="1"/>
        <v>0</v>
      </c>
      <c r="BG113" s="150">
        <f t="shared" si="2"/>
        <v>0</v>
      </c>
      <c r="BH113" s="150">
        <f t="shared" si="3"/>
        <v>0</v>
      </c>
      <c r="BI113" s="150">
        <f t="shared" si="4"/>
        <v>0</v>
      </c>
      <c r="BJ113" s="149" t="s">
        <v>109</v>
      </c>
      <c r="BK113" s="147"/>
      <c r="BL113" s="147"/>
      <c r="BM113" s="147"/>
    </row>
    <row r="114" spans="1:65" s="2" customFormat="1" ht="18" customHeight="1">
      <c r="A114" s="35"/>
      <c r="B114" s="143"/>
      <c r="C114" s="144"/>
      <c r="D114" s="260" t="s">
        <v>135</v>
      </c>
      <c r="E114" s="292"/>
      <c r="F114" s="292"/>
      <c r="G114" s="144"/>
      <c r="H114" s="144"/>
      <c r="I114" s="144"/>
      <c r="J114" s="100">
        <v>0</v>
      </c>
      <c r="K114" s="144"/>
      <c r="L114" s="146"/>
      <c r="M114" s="147"/>
      <c r="N114" s="148" t="s">
        <v>42</v>
      </c>
      <c r="O114" s="147"/>
      <c r="P114" s="147"/>
      <c r="Q114" s="147"/>
      <c r="R114" s="147"/>
      <c r="S114" s="144"/>
      <c r="T114" s="144"/>
      <c r="U114" s="144"/>
      <c r="V114" s="144"/>
      <c r="W114" s="144"/>
      <c r="X114" s="144"/>
      <c r="Y114" s="144"/>
      <c r="Z114" s="144"/>
      <c r="AA114" s="144"/>
      <c r="AB114" s="144"/>
      <c r="AC114" s="144"/>
      <c r="AD114" s="144"/>
      <c r="AE114" s="144"/>
      <c r="AF114" s="147"/>
      <c r="AG114" s="147"/>
      <c r="AH114" s="147"/>
      <c r="AI114" s="147"/>
      <c r="AJ114" s="147"/>
      <c r="AK114" s="147"/>
      <c r="AL114" s="147"/>
      <c r="AM114" s="147"/>
      <c r="AN114" s="147"/>
      <c r="AO114" s="147"/>
      <c r="AP114" s="147"/>
      <c r="AQ114" s="147"/>
      <c r="AR114" s="147"/>
      <c r="AS114" s="147"/>
      <c r="AT114" s="147"/>
      <c r="AU114" s="147"/>
      <c r="AV114" s="147"/>
      <c r="AW114" s="147"/>
      <c r="AX114" s="147"/>
      <c r="AY114" s="149" t="s">
        <v>132</v>
      </c>
      <c r="AZ114" s="147"/>
      <c r="BA114" s="147"/>
      <c r="BB114" s="147"/>
      <c r="BC114" s="147"/>
      <c r="BD114" s="147"/>
      <c r="BE114" s="150">
        <f t="shared" si="0"/>
        <v>0</v>
      </c>
      <c r="BF114" s="150">
        <f t="shared" si="1"/>
        <v>0</v>
      </c>
      <c r="BG114" s="150">
        <f t="shared" si="2"/>
        <v>0</v>
      </c>
      <c r="BH114" s="150">
        <f t="shared" si="3"/>
        <v>0</v>
      </c>
      <c r="BI114" s="150">
        <f t="shared" si="4"/>
        <v>0</v>
      </c>
      <c r="BJ114" s="149" t="s">
        <v>109</v>
      </c>
      <c r="BK114" s="147"/>
      <c r="BL114" s="147"/>
      <c r="BM114" s="147"/>
    </row>
    <row r="115" spans="1:65" s="2" customFormat="1" ht="18" customHeight="1">
      <c r="A115" s="35"/>
      <c r="B115" s="143"/>
      <c r="C115" s="144"/>
      <c r="D115" s="260" t="s">
        <v>136</v>
      </c>
      <c r="E115" s="292"/>
      <c r="F115" s="292"/>
      <c r="G115" s="144"/>
      <c r="H115" s="144"/>
      <c r="I115" s="144"/>
      <c r="J115" s="100">
        <v>0</v>
      </c>
      <c r="K115" s="144"/>
      <c r="L115" s="146"/>
      <c r="M115" s="147"/>
      <c r="N115" s="148" t="s">
        <v>42</v>
      </c>
      <c r="O115" s="147"/>
      <c r="P115" s="147"/>
      <c r="Q115" s="147"/>
      <c r="R115" s="147"/>
      <c r="S115" s="144"/>
      <c r="T115" s="144"/>
      <c r="U115" s="144"/>
      <c r="V115" s="144"/>
      <c r="W115" s="144"/>
      <c r="X115" s="144"/>
      <c r="Y115" s="144"/>
      <c r="Z115" s="144"/>
      <c r="AA115" s="144"/>
      <c r="AB115" s="144"/>
      <c r="AC115" s="144"/>
      <c r="AD115" s="144"/>
      <c r="AE115" s="144"/>
      <c r="AF115" s="147"/>
      <c r="AG115" s="147"/>
      <c r="AH115" s="147"/>
      <c r="AI115" s="147"/>
      <c r="AJ115" s="147"/>
      <c r="AK115" s="147"/>
      <c r="AL115" s="147"/>
      <c r="AM115" s="147"/>
      <c r="AN115" s="147"/>
      <c r="AO115" s="147"/>
      <c r="AP115" s="147"/>
      <c r="AQ115" s="147"/>
      <c r="AR115" s="147"/>
      <c r="AS115" s="147"/>
      <c r="AT115" s="147"/>
      <c r="AU115" s="147"/>
      <c r="AV115" s="147"/>
      <c r="AW115" s="147"/>
      <c r="AX115" s="147"/>
      <c r="AY115" s="149" t="s">
        <v>132</v>
      </c>
      <c r="AZ115" s="147"/>
      <c r="BA115" s="147"/>
      <c r="BB115" s="147"/>
      <c r="BC115" s="147"/>
      <c r="BD115" s="147"/>
      <c r="BE115" s="150">
        <f t="shared" si="0"/>
        <v>0</v>
      </c>
      <c r="BF115" s="150">
        <f t="shared" si="1"/>
        <v>0</v>
      </c>
      <c r="BG115" s="150">
        <f t="shared" si="2"/>
        <v>0</v>
      </c>
      <c r="BH115" s="150">
        <f t="shared" si="3"/>
        <v>0</v>
      </c>
      <c r="BI115" s="150">
        <f t="shared" si="4"/>
        <v>0</v>
      </c>
      <c r="BJ115" s="149" t="s">
        <v>109</v>
      </c>
      <c r="BK115" s="147"/>
      <c r="BL115" s="147"/>
      <c r="BM115" s="147"/>
    </row>
    <row r="116" spans="1:65" s="2" customFormat="1" ht="18" customHeight="1">
      <c r="A116" s="35"/>
      <c r="B116" s="143"/>
      <c r="C116" s="144"/>
      <c r="D116" s="145" t="s">
        <v>137</v>
      </c>
      <c r="E116" s="144"/>
      <c r="F116" s="144"/>
      <c r="G116" s="144"/>
      <c r="H116" s="144"/>
      <c r="I116" s="144"/>
      <c r="J116" s="100">
        <f>ROUND(J30*T116,2)</f>
        <v>0</v>
      </c>
      <c r="K116" s="144"/>
      <c r="L116" s="146"/>
      <c r="M116" s="147"/>
      <c r="N116" s="148" t="s">
        <v>42</v>
      </c>
      <c r="O116" s="147"/>
      <c r="P116" s="147"/>
      <c r="Q116" s="147"/>
      <c r="R116" s="147"/>
      <c r="S116" s="144"/>
      <c r="T116" s="144"/>
      <c r="U116" s="144"/>
      <c r="V116" s="144"/>
      <c r="W116" s="144"/>
      <c r="X116" s="144"/>
      <c r="Y116" s="144"/>
      <c r="Z116" s="144"/>
      <c r="AA116" s="144"/>
      <c r="AB116" s="144"/>
      <c r="AC116" s="144"/>
      <c r="AD116" s="144"/>
      <c r="AE116" s="144"/>
      <c r="AF116" s="147"/>
      <c r="AG116" s="147"/>
      <c r="AH116" s="147"/>
      <c r="AI116" s="147"/>
      <c r="AJ116" s="147"/>
      <c r="AK116" s="147"/>
      <c r="AL116" s="147"/>
      <c r="AM116" s="147"/>
      <c r="AN116" s="147"/>
      <c r="AO116" s="147"/>
      <c r="AP116" s="147"/>
      <c r="AQ116" s="147"/>
      <c r="AR116" s="147"/>
      <c r="AS116" s="147"/>
      <c r="AT116" s="147"/>
      <c r="AU116" s="147"/>
      <c r="AV116" s="147"/>
      <c r="AW116" s="147"/>
      <c r="AX116" s="147"/>
      <c r="AY116" s="149" t="s">
        <v>138</v>
      </c>
      <c r="AZ116" s="147"/>
      <c r="BA116" s="147"/>
      <c r="BB116" s="147"/>
      <c r="BC116" s="147"/>
      <c r="BD116" s="147"/>
      <c r="BE116" s="150">
        <f t="shared" si="0"/>
        <v>0</v>
      </c>
      <c r="BF116" s="150">
        <f t="shared" si="1"/>
        <v>0</v>
      </c>
      <c r="BG116" s="150">
        <f t="shared" si="2"/>
        <v>0</v>
      </c>
      <c r="BH116" s="150">
        <f t="shared" si="3"/>
        <v>0</v>
      </c>
      <c r="BI116" s="150">
        <f t="shared" si="4"/>
        <v>0</v>
      </c>
      <c r="BJ116" s="149" t="s">
        <v>109</v>
      </c>
      <c r="BK116" s="147"/>
      <c r="BL116" s="147"/>
      <c r="BM116" s="147"/>
    </row>
    <row r="117" spans="1:65" s="2" customFormat="1" ht="11.25">
      <c r="A117" s="35"/>
      <c r="B117" s="36"/>
      <c r="C117" s="35"/>
      <c r="D117" s="35"/>
      <c r="E117" s="35"/>
      <c r="F117" s="35"/>
      <c r="G117" s="35"/>
      <c r="H117" s="35"/>
      <c r="I117" s="35"/>
      <c r="J117" s="35"/>
      <c r="K117" s="35"/>
      <c r="L117" s="48"/>
      <c r="S117" s="35"/>
      <c r="T117" s="35"/>
      <c r="U117" s="35"/>
      <c r="V117" s="35"/>
      <c r="W117" s="35"/>
      <c r="X117" s="35"/>
      <c r="Y117" s="35"/>
      <c r="Z117" s="35"/>
      <c r="AA117" s="35"/>
      <c r="AB117" s="35"/>
      <c r="AC117" s="35"/>
      <c r="AD117" s="35"/>
      <c r="AE117" s="35"/>
    </row>
    <row r="118" spans="1:65" s="2" customFormat="1" ht="29.25" customHeight="1">
      <c r="A118" s="35"/>
      <c r="B118" s="36"/>
      <c r="C118" s="108" t="s">
        <v>106</v>
      </c>
      <c r="D118" s="109"/>
      <c r="E118" s="109"/>
      <c r="F118" s="109"/>
      <c r="G118" s="109"/>
      <c r="H118" s="109"/>
      <c r="I118" s="109"/>
      <c r="J118" s="110">
        <f>ROUND(J96+J110,2)</f>
        <v>0</v>
      </c>
      <c r="K118" s="109"/>
      <c r="L118" s="48"/>
      <c r="S118" s="35"/>
      <c r="T118" s="35"/>
      <c r="U118" s="35"/>
      <c r="V118" s="35"/>
      <c r="W118" s="35"/>
      <c r="X118" s="35"/>
      <c r="Y118" s="35"/>
      <c r="Z118" s="35"/>
      <c r="AA118" s="35"/>
      <c r="AB118" s="35"/>
      <c r="AC118" s="35"/>
      <c r="AD118" s="35"/>
      <c r="AE118" s="35"/>
    </row>
    <row r="119" spans="1:65" s="2" customFormat="1" ht="6.95" customHeight="1">
      <c r="A119" s="35"/>
      <c r="B119" s="53"/>
      <c r="C119" s="54"/>
      <c r="D119" s="54"/>
      <c r="E119" s="54"/>
      <c r="F119" s="54"/>
      <c r="G119" s="54"/>
      <c r="H119" s="54"/>
      <c r="I119" s="54"/>
      <c r="J119" s="54"/>
      <c r="K119" s="54"/>
      <c r="L119" s="48"/>
      <c r="S119" s="35"/>
      <c r="T119" s="35"/>
      <c r="U119" s="35"/>
      <c r="V119" s="35"/>
      <c r="W119" s="35"/>
      <c r="X119" s="35"/>
      <c r="Y119" s="35"/>
      <c r="Z119" s="35"/>
      <c r="AA119" s="35"/>
      <c r="AB119" s="35"/>
      <c r="AC119" s="35"/>
      <c r="AD119" s="35"/>
      <c r="AE119" s="35"/>
    </row>
    <row r="123" spans="1:65" s="2" customFormat="1" ht="6.95" customHeight="1">
      <c r="A123" s="35"/>
      <c r="B123" s="55"/>
      <c r="C123" s="56"/>
      <c r="D123" s="56"/>
      <c r="E123" s="56"/>
      <c r="F123" s="56"/>
      <c r="G123" s="56"/>
      <c r="H123" s="56"/>
      <c r="I123" s="56"/>
      <c r="J123" s="56"/>
      <c r="K123" s="56"/>
      <c r="L123" s="48"/>
      <c r="S123" s="35"/>
      <c r="T123" s="35"/>
      <c r="U123" s="35"/>
      <c r="V123" s="35"/>
      <c r="W123" s="35"/>
      <c r="X123" s="35"/>
      <c r="Y123" s="35"/>
      <c r="Z123" s="35"/>
      <c r="AA123" s="35"/>
      <c r="AB123" s="35"/>
      <c r="AC123" s="35"/>
      <c r="AD123" s="35"/>
      <c r="AE123" s="35"/>
    </row>
    <row r="124" spans="1:65" s="2" customFormat="1" ht="24.95" customHeight="1">
      <c r="A124" s="35"/>
      <c r="B124" s="36"/>
      <c r="C124" s="22" t="s">
        <v>139</v>
      </c>
      <c r="D124" s="35"/>
      <c r="E124" s="35"/>
      <c r="F124" s="35"/>
      <c r="G124" s="35"/>
      <c r="H124" s="35"/>
      <c r="I124" s="35"/>
      <c r="J124" s="35"/>
      <c r="K124" s="35"/>
      <c r="L124" s="48"/>
      <c r="S124" s="35"/>
      <c r="T124" s="35"/>
      <c r="U124" s="35"/>
      <c r="V124" s="35"/>
      <c r="W124" s="35"/>
      <c r="X124" s="35"/>
      <c r="Y124" s="35"/>
      <c r="Z124" s="35"/>
      <c r="AA124" s="35"/>
      <c r="AB124" s="35"/>
      <c r="AC124" s="35"/>
      <c r="AD124" s="35"/>
      <c r="AE124" s="35"/>
    </row>
    <row r="125" spans="1:65" s="2" customFormat="1" ht="6.95" customHeight="1">
      <c r="A125" s="35"/>
      <c r="B125" s="36"/>
      <c r="C125" s="35"/>
      <c r="D125" s="35"/>
      <c r="E125" s="35"/>
      <c r="F125" s="35"/>
      <c r="G125" s="35"/>
      <c r="H125" s="35"/>
      <c r="I125" s="35"/>
      <c r="J125" s="35"/>
      <c r="K125" s="35"/>
      <c r="L125" s="48"/>
      <c r="S125" s="35"/>
      <c r="T125" s="35"/>
      <c r="U125" s="35"/>
      <c r="V125" s="35"/>
      <c r="W125" s="35"/>
      <c r="X125" s="35"/>
      <c r="Y125" s="35"/>
      <c r="Z125" s="35"/>
      <c r="AA125" s="35"/>
      <c r="AB125" s="35"/>
      <c r="AC125" s="35"/>
      <c r="AD125" s="35"/>
      <c r="AE125" s="35"/>
    </row>
    <row r="126" spans="1:65" s="2" customFormat="1" ht="12" customHeight="1">
      <c r="A126" s="35"/>
      <c r="B126" s="36"/>
      <c r="C126" s="28" t="s">
        <v>14</v>
      </c>
      <c r="D126" s="35"/>
      <c r="E126" s="35"/>
      <c r="F126" s="35"/>
      <c r="G126" s="35"/>
      <c r="H126" s="35"/>
      <c r="I126" s="35"/>
      <c r="J126" s="35"/>
      <c r="K126" s="35"/>
      <c r="L126" s="48"/>
      <c r="S126" s="35"/>
      <c r="T126" s="35"/>
      <c r="U126" s="35"/>
      <c r="V126" s="35"/>
      <c r="W126" s="35"/>
      <c r="X126" s="35"/>
      <c r="Y126" s="35"/>
      <c r="Z126" s="35"/>
      <c r="AA126" s="35"/>
      <c r="AB126" s="35"/>
      <c r="AC126" s="35"/>
      <c r="AD126" s="35"/>
      <c r="AE126" s="35"/>
    </row>
    <row r="127" spans="1:65" s="2" customFormat="1" ht="16.5" customHeight="1">
      <c r="A127" s="35"/>
      <c r="B127" s="36"/>
      <c r="C127" s="35"/>
      <c r="D127" s="35"/>
      <c r="E127" s="288" t="str">
        <f>E7</f>
        <v>Komunitná záhrada v meste Spišská Belá</v>
      </c>
      <c r="F127" s="289"/>
      <c r="G127" s="289"/>
      <c r="H127" s="289"/>
      <c r="I127" s="35"/>
      <c r="J127" s="35"/>
      <c r="K127" s="35"/>
      <c r="L127" s="48"/>
      <c r="S127" s="35"/>
      <c r="T127" s="35"/>
      <c r="U127" s="35"/>
      <c r="V127" s="35"/>
      <c r="W127" s="35"/>
      <c r="X127" s="35"/>
      <c r="Y127" s="35"/>
      <c r="Z127" s="35"/>
      <c r="AA127" s="35"/>
      <c r="AB127" s="35"/>
      <c r="AC127" s="35"/>
      <c r="AD127" s="35"/>
      <c r="AE127" s="35"/>
    </row>
    <row r="128" spans="1:65" s="2" customFormat="1" ht="12" customHeight="1">
      <c r="A128" s="35"/>
      <c r="B128" s="36"/>
      <c r="C128" s="28" t="s">
        <v>111</v>
      </c>
      <c r="D128" s="35"/>
      <c r="E128" s="35"/>
      <c r="F128" s="35"/>
      <c r="G128" s="35"/>
      <c r="H128" s="35"/>
      <c r="I128" s="35"/>
      <c r="J128" s="35"/>
      <c r="K128" s="35"/>
      <c r="L128" s="48"/>
      <c r="S128" s="35"/>
      <c r="T128" s="35"/>
      <c r="U128" s="35"/>
      <c r="V128" s="35"/>
      <c r="W128" s="35"/>
      <c r="X128" s="35"/>
      <c r="Y128" s="35"/>
      <c r="Z128" s="35"/>
      <c r="AA128" s="35"/>
      <c r="AB128" s="35"/>
      <c r="AC128" s="35"/>
      <c r="AD128" s="35"/>
      <c r="AE128" s="35"/>
    </row>
    <row r="129" spans="1:65" s="2" customFormat="1" ht="16.5" customHeight="1">
      <c r="A129" s="35"/>
      <c r="B129" s="36"/>
      <c r="C129" s="35"/>
      <c r="D129" s="35"/>
      <c r="E129" s="240" t="str">
        <f>E9</f>
        <v>SO 01 - Spevnené plochy a amfiteáter</v>
      </c>
      <c r="F129" s="290"/>
      <c r="G129" s="290"/>
      <c r="H129" s="290"/>
      <c r="I129" s="35"/>
      <c r="J129" s="35"/>
      <c r="K129" s="35"/>
      <c r="L129" s="48"/>
      <c r="S129" s="35"/>
      <c r="T129" s="35"/>
      <c r="U129" s="35"/>
      <c r="V129" s="35"/>
      <c r="W129" s="35"/>
      <c r="X129" s="35"/>
      <c r="Y129" s="35"/>
      <c r="Z129" s="35"/>
      <c r="AA129" s="35"/>
      <c r="AB129" s="35"/>
      <c r="AC129" s="35"/>
      <c r="AD129" s="35"/>
      <c r="AE129" s="35"/>
    </row>
    <row r="130" spans="1:65" s="2" customFormat="1" ht="6.95" customHeight="1">
      <c r="A130" s="35"/>
      <c r="B130" s="36"/>
      <c r="C130" s="35"/>
      <c r="D130" s="35"/>
      <c r="E130" s="35"/>
      <c r="F130" s="35"/>
      <c r="G130" s="35"/>
      <c r="H130" s="35"/>
      <c r="I130" s="35"/>
      <c r="J130" s="35"/>
      <c r="K130" s="35"/>
      <c r="L130" s="48"/>
      <c r="S130" s="35"/>
      <c r="T130" s="35"/>
      <c r="U130" s="35"/>
      <c r="V130" s="35"/>
      <c r="W130" s="35"/>
      <c r="X130" s="35"/>
      <c r="Y130" s="35"/>
      <c r="Z130" s="35"/>
      <c r="AA130" s="35"/>
      <c r="AB130" s="35"/>
      <c r="AC130" s="35"/>
      <c r="AD130" s="35"/>
      <c r="AE130" s="35"/>
    </row>
    <row r="131" spans="1:65" s="2" customFormat="1" ht="12" customHeight="1">
      <c r="A131" s="35"/>
      <c r="B131" s="36"/>
      <c r="C131" s="28" t="s">
        <v>18</v>
      </c>
      <c r="D131" s="35"/>
      <c r="E131" s="35"/>
      <c r="F131" s="26" t="str">
        <f>F12</f>
        <v>Spišská Belá</v>
      </c>
      <c r="G131" s="35"/>
      <c r="H131" s="35"/>
      <c r="I131" s="28" t="s">
        <v>20</v>
      </c>
      <c r="J131" s="61" t="str">
        <f>IF(J12="","",J12)</f>
        <v>11. 8. 2022</v>
      </c>
      <c r="K131" s="35"/>
      <c r="L131" s="48"/>
      <c r="S131" s="35"/>
      <c r="T131" s="35"/>
      <c r="U131" s="35"/>
      <c r="V131" s="35"/>
      <c r="W131" s="35"/>
      <c r="X131" s="35"/>
      <c r="Y131" s="35"/>
      <c r="Z131" s="35"/>
      <c r="AA131" s="35"/>
      <c r="AB131" s="35"/>
      <c r="AC131" s="35"/>
      <c r="AD131" s="35"/>
      <c r="AE131" s="35"/>
    </row>
    <row r="132" spans="1:65" s="2" customFormat="1" ht="6.95" customHeight="1">
      <c r="A132" s="35"/>
      <c r="B132" s="36"/>
      <c r="C132" s="35"/>
      <c r="D132" s="35"/>
      <c r="E132" s="35"/>
      <c r="F132" s="35"/>
      <c r="G132" s="35"/>
      <c r="H132" s="35"/>
      <c r="I132" s="35"/>
      <c r="J132" s="35"/>
      <c r="K132" s="35"/>
      <c r="L132" s="48"/>
      <c r="S132" s="35"/>
      <c r="T132" s="35"/>
      <c r="U132" s="35"/>
      <c r="V132" s="35"/>
      <c r="W132" s="35"/>
      <c r="X132" s="35"/>
      <c r="Y132" s="35"/>
      <c r="Z132" s="35"/>
      <c r="AA132" s="35"/>
      <c r="AB132" s="35"/>
      <c r="AC132" s="35"/>
      <c r="AD132" s="35"/>
      <c r="AE132" s="35"/>
    </row>
    <row r="133" spans="1:65" s="2" customFormat="1" ht="15.2" customHeight="1">
      <c r="A133" s="35"/>
      <c r="B133" s="36"/>
      <c r="C133" s="28" t="s">
        <v>22</v>
      </c>
      <c r="D133" s="35"/>
      <c r="E133" s="35"/>
      <c r="F133" s="26" t="str">
        <f>E15</f>
        <v>Mestský úrad Spišská Belá</v>
      </c>
      <c r="G133" s="35"/>
      <c r="H133" s="35"/>
      <c r="I133" s="28" t="s">
        <v>28</v>
      </c>
      <c r="J133" s="31" t="str">
        <f>E21</f>
        <v>2ka, s.r.o.</v>
      </c>
      <c r="K133" s="35"/>
      <c r="L133" s="48"/>
      <c r="S133" s="35"/>
      <c r="T133" s="35"/>
      <c r="U133" s="35"/>
      <c r="V133" s="35"/>
      <c r="W133" s="35"/>
      <c r="X133" s="35"/>
      <c r="Y133" s="35"/>
      <c r="Z133" s="35"/>
      <c r="AA133" s="35"/>
      <c r="AB133" s="35"/>
      <c r="AC133" s="35"/>
      <c r="AD133" s="35"/>
      <c r="AE133" s="35"/>
    </row>
    <row r="134" spans="1:65" s="2" customFormat="1" ht="15.2" customHeight="1">
      <c r="A134" s="35"/>
      <c r="B134" s="36"/>
      <c r="C134" s="28" t="s">
        <v>26</v>
      </c>
      <c r="D134" s="35"/>
      <c r="E134" s="35"/>
      <c r="F134" s="26" t="str">
        <f>IF(E18="","",E18)</f>
        <v>Vyplň údaj</v>
      </c>
      <c r="G134" s="35"/>
      <c r="H134" s="35"/>
      <c r="I134" s="28" t="s">
        <v>31</v>
      </c>
      <c r="J134" s="31" t="str">
        <f>E24</f>
        <v>ROSOFT, s.r.o.</v>
      </c>
      <c r="K134" s="35"/>
      <c r="L134" s="48"/>
      <c r="S134" s="35"/>
      <c r="T134" s="35"/>
      <c r="U134" s="35"/>
      <c r="V134" s="35"/>
      <c r="W134" s="35"/>
      <c r="X134" s="35"/>
      <c r="Y134" s="35"/>
      <c r="Z134" s="35"/>
      <c r="AA134" s="35"/>
      <c r="AB134" s="35"/>
      <c r="AC134" s="35"/>
      <c r="AD134" s="35"/>
      <c r="AE134" s="35"/>
    </row>
    <row r="135" spans="1:65" s="2" customFormat="1" ht="10.35" customHeight="1">
      <c r="A135" s="35"/>
      <c r="B135" s="36"/>
      <c r="C135" s="35"/>
      <c r="D135" s="35"/>
      <c r="E135" s="35"/>
      <c r="F135" s="35"/>
      <c r="G135" s="35"/>
      <c r="H135" s="35"/>
      <c r="I135" s="35"/>
      <c r="J135" s="35"/>
      <c r="K135" s="35"/>
      <c r="L135" s="48"/>
      <c r="S135" s="35"/>
      <c r="T135" s="35"/>
      <c r="U135" s="35"/>
      <c r="V135" s="35"/>
      <c r="W135" s="35"/>
      <c r="X135" s="35"/>
      <c r="Y135" s="35"/>
      <c r="Z135" s="35"/>
      <c r="AA135" s="35"/>
      <c r="AB135" s="35"/>
      <c r="AC135" s="35"/>
      <c r="AD135" s="35"/>
      <c r="AE135" s="35"/>
    </row>
    <row r="136" spans="1:65" s="11" customFormat="1" ht="29.25" customHeight="1">
      <c r="A136" s="151"/>
      <c r="B136" s="152"/>
      <c r="C136" s="153" t="s">
        <v>140</v>
      </c>
      <c r="D136" s="154" t="s">
        <v>61</v>
      </c>
      <c r="E136" s="154" t="s">
        <v>57</v>
      </c>
      <c r="F136" s="154" t="s">
        <v>58</v>
      </c>
      <c r="G136" s="154" t="s">
        <v>141</v>
      </c>
      <c r="H136" s="154" t="s">
        <v>142</v>
      </c>
      <c r="I136" s="154" t="s">
        <v>143</v>
      </c>
      <c r="J136" s="155" t="s">
        <v>116</v>
      </c>
      <c r="K136" s="156" t="s">
        <v>144</v>
      </c>
      <c r="L136" s="157"/>
      <c r="M136" s="68" t="s">
        <v>1</v>
      </c>
      <c r="N136" s="69" t="s">
        <v>40</v>
      </c>
      <c r="O136" s="69" t="s">
        <v>145</v>
      </c>
      <c r="P136" s="69" t="s">
        <v>146</v>
      </c>
      <c r="Q136" s="69" t="s">
        <v>147</v>
      </c>
      <c r="R136" s="69" t="s">
        <v>148</v>
      </c>
      <c r="S136" s="69" t="s">
        <v>149</v>
      </c>
      <c r="T136" s="70" t="s">
        <v>150</v>
      </c>
      <c r="U136" s="151"/>
      <c r="V136" s="151"/>
      <c r="W136" s="151"/>
      <c r="X136" s="151"/>
      <c r="Y136" s="151"/>
      <c r="Z136" s="151"/>
      <c r="AA136" s="151"/>
      <c r="AB136" s="151"/>
      <c r="AC136" s="151"/>
      <c r="AD136" s="151"/>
      <c r="AE136" s="151"/>
    </row>
    <row r="137" spans="1:65" s="2" customFormat="1" ht="22.9" customHeight="1">
      <c r="A137" s="35"/>
      <c r="B137" s="36"/>
      <c r="C137" s="75" t="s">
        <v>113</v>
      </c>
      <c r="D137" s="35"/>
      <c r="E137" s="35"/>
      <c r="F137" s="35"/>
      <c r="G137" s="35"/>
      <c r="H137" s="35"/>
      <c r="I137" s="35"/>
      <c r="J137" s="158">
        <f>BK137</f>
        <v>0</v>
      </c>
      <c r="K137" s="35"/>
      <c r="L137" s="36"/>
      <c r="M137" s="71"/>
      <c r="N137" s="62"/>
      <c r="O137" s="72"/>
      <c r="P137" s="159">
        <f>P138+P255</f>
        <v>0</v>
      </c>
      <c r="Q137" s="72"/>
      <c r="R137" s="159">
        <f>R138+R255</f>
        <v>407.81805588999998</v>
      </c>
      <c r="S137" s="72"/>
      <c r="T137" s="160">
        <f>T138+T255</f>
        <v>48.656639999999996</v>
      </c>
      <c r="U137" s="35"/>
      <c r="V137" s="35"/>
      <c r="W137" s="35"/>
      <c r="X137" s="35"/>
      <c r="Y137" s="35"/>
      <c r="Z137" s="35"/>
      <c r="AA137" s="35"/>
      <c r="AB137" s="35"/>
      <c r="AC137" s="35"/>
      <c r="AD137" s="35"/>
      <c r="AE137" s="35"/>
      <c r="AT137" s="18" t="s">
        <v>75</v>
      </c>
      <c r="AU137" s="18" t="s">
        <v>118</v>
      </c>
      <c r="BK137" s="161">
        <f>BK138+BK255</f>
        <v>0</v>
      </c>
    </row>
    <row r="138" spans="1:65" s="12" customFormat="1" ht="25.9" customHeight="1">
      <c r="B138" s="162"/>
      <c r="D138" s="163" t="s">
        <v>75</v>
      </c>
      <c r="E138" s="164" t="s">
        <v>151</v>
      </c>
      <c r="F138" s="164" t="s">
        <v>152</v>
      </c>
      <c r="I138" s="165"/>
      <c r="J138" s="166">
        <f>BK138</f>
        <v>0</v>
      </c>
      <c r="L138" s="162"/>
      <c r="M138" s="167"/>
      <c r="N138" s="168"/>
      <c r="O138" s="168"/>
      <c r="P138" s="169">
        <f>P139+P180+P218+P223+P238+P253</f>
        <v>0</v>
      </c>
      <c r="Q138" s="168"/>
      <c r="R138" s="169">
        <f>R139+R180+R218+R223+R238+R253</f>
        <v>386.66950824999998</v>
      </c>
      <c r="S138" s="168"/>
      <c r="T138" s="170">
        <f>T139+T180+T218+T223+T238+T253</f>
        <v>48.656639999999996</v>
      </c>
      <c r="AR138" s="163" t="s">
        <v>84</v>
      </c>
      <c r="AT138" s="171" t="s">
        <v>75</v>
      </c>
      <c r="AU138" s="171" t="s">
        <v>76</v>
      </c>
      <c r="AY138" s="163" t="s">
        <v>153</v>
      </c>
      <c r="BK138" s="172">
        <f>BK139+BK180+BK218+BK223+BK238+BK253</f>
        <v>0</v>
      </c>
    </row>
    <row r="139" spans="1:65" s="12" customFormat="1" ht="22.9" customHeight="1">
      <c r="B139" s="162"/>
      <c r="D139" s="163" t="s">
        <v>75</v>
      </c>
      <c r="E139" s="173" t="s">
        <v>84</v>
      </c>
      <c r="F139" s="173" t="s">
        <v>154</v>
      </c>
      <c r="I139" s="165"/>
      <c r="J139" s="174">
        <f>BK139</f>
        <v>0</v>
      </c>
      <c r="L139" s="162"/>
      <c r="M139" s="167"/>
      <c r="N139" s="168"/>
      <c r="O139" s="168"/>
      <c r="P139" s="169">
        <f>SUM(P140:P179)</f>
        <v>0</v>
      </c>
      <c r="Q139" s="168"/>
      <c r="R139" s="169">
        <f>SUM(R140:R179)</f>
        <v>0</v>
      </c>
      <c r="S139" s="168"/>
      <c r="T139" s="170">
        <f>SUM(T140:T179)</f>
        <v>34.103999999999999</v>
      </c>
      <c r="AR139" s="163" t="s">
        <v>84</v>
      </c>
      <c r="AT139" s="171" t="s">
        <v>75</v>
      </c>
      <c r="AU139" s="171" t="s">
        <v>84</v>
      </c>
      <c r="AY139" s="163" t="s">
        <v>153</v>
      </c>
      <c r="BK139" s="172">
        <f>SUM(BK140:BK179)</f>
        <v>0</v>
      </c>
    </row>
    <row r="140" spans="1:65" s="2" customFormat="1" ht="24.2" customHeight="1">
      <c r="A140" s="35"/>
      <c r="B140" s="143"/>
      <c r="C140" s="175" t="s">
        <v>84</v>
      </c>
      <c r="D140" s="175" t="s">
        <v>155</v>
      </c>
      <c r="E140" s="176" t="s">
        <v>156</v>
      </c>
      <c r="F140" s="177" t="s">
        <v>157</v>
      </c>
      <c r="G140" s="178" t="s">
        <v>158</v>
      </c>
      <c r="H140" s="179">
        <v>235.2</v>
      </c>
      <c r="I140" s="180"/>
      <c r="J140" s="181">
        <f>ROUND(I140*H140,2)</f>
        <v>0</v>
      </c>
      <c r="K140" s="182"/>
      <c r="L140" s="36"/>
      <c r="M140" s="183" t="s">
        <v>1</v>
      </c>
      <c r="N140" s="184" t="s">
        <v>42</v>
      </c>
      <c r="O140" s="64"/>
      <c r="P140" s="185">
        <f>O140*H140</f>
        <v>0</v>
      </c>
      <c r="Q140" s="185">
        <v>0</v>
      </c>
      <c r="R140" s="185">
        <f>Q140*H140</f>
        <v>0</v>
      </c>
      <c r="S140" s="185">
        <v>0.14499999999999999</v>
      </c>
      <c r="T140" s="186">
        <f>S140*H140</f>
        <v>34.103999999999999</v>
      </c>
      <c r="U140" s="35"/>
      <c r="V140" s="35"/>
      <c r="W140" s="35"/>
      <c r="X140" s="35"/>
      <c r="Y140" s="35"/>
      <c r="Z140" s="35"/>
      <c r="AA140" s="35"/>
      <c r="AB140" s="35"/>
      <c r="AC140" s="35"/>
      <c r="AD140" s="35"/>
      <c r="AE140" s="35"/>
      <c r="AR140" s="187" t="s">
        <v>159</v>
      </c>
      <c r="AT140" s="187" t="s">
        <v>155</v>
      </c>
      <c r="AU140" s="187" t="s">
        <v>109</v>
      </c>
      <c r="AY140" s="18" t="s">
        <v>153</v>
      </c>
      <c r="BE140" s="104">
        <f>IF(N140="základná",J140,0)</f>
        <v>0</v>
      </c>
      <c r="BF140" s="104">
        <f>IF(N140="znížená",J140,0)</f>
        <v>0</v>
      </c>
      <c r="BG140" s="104">
        <f>IF(N140="zákl. prenesená",J140,0)</f>
        <v>0</v>
      </c>
      <c r="BH140" s="104">
        <f>IF(N140="zníž. prenesená",J140,0)</f>
        <v>0</v>
      </c>
      <c r="BI140" s="104">
        <f>IF(N140="nulová",J140,0)</f>
        <v>0</v>
      </c>
      <c r="BJ140" s="18" t="s">
        <v>109</v>
      </c>
      <c r="BK140" s="104">
        <f>ROUND(I140*H140,2)</f>
        <v>0</v>
      </c>
      <c r="BL140" s="18" t="s">
        <v>159</v>
      </c>
      <c r="BM140" s="187" t="s">
        <v>160</v>
      </c>
    </row>
    <row r="141" spans="1:65" s="2" customFormat="1" ht="24.2" customHeight="1">
      <c r="A141" s="35"/>
      <c r="B141" s="143"/>
      <c r="C141" s="175" t="s">
        <v>109</v>
      </c>
      <c r="D141" s="175" t="s">
        <v>155</v>
      </c>
      <c r="E141" s="176" t="s">
        <v>161</v>
      </c>
      <c r="F141" s="177" t="s">
        <v>162</v>
      </c>
      <c r="G141" s="178" t="s">
        <v>163</v>
      </c>
      <c r="H141" s="179">
        <v>160.08000000000001</v>
      </c>
      <c r="I141" s="180"/>
      <c r="J141" s="181">
        <f>ROUND(I141*H141,2)</f>
        <v>0</v>
      </c>
      <c r="K141" s="182"/>
      <c r="L141" s="36"/>
      <c r="M141" s="183" t="s">
        <v>1</v>
      </c>
      <c r="N141" s="184" t="s">
        <v>42</v>
      </c>
      <c r="O141" s="64"/>
      <c r="P141" s="185">
        <f>O141*H141</f>
        <v>0</v>
      </c>
      <c r="Q141" s="185">
        <v>0</v>
      </c>
      <c r="R141" s="185">
        <f>Q141*H141</f>
        <v>0</v>
      </c>
      <c r="S141" s="185">
        <v>0</v>
      </c>
      <c r="T141" s="186">
        <f>S141*H141</f>
        <v>0</v>
      </c>
      <c r="U141" s="35"/>
      <c r="V141" s="35"/>
      <c r="W141" s="35"/>
      <c r="X141" s="35"/>
      <c r="Y141" s="35"/>
      <c r="Z141" s="35"/>
      <c r="AA141" s="35"/>
      <c r="AB141" s="35"/>
      <c r="AC141" s="35"/>
      <c r="AD141" s="35"/>
      <c r="AE141" s="35"/>
      <c r="AR141" s="187" t="s">
        <v>159</v>
      </c>
      <c r="AT141" s="187" t="s">
        <v>155</v>
      </c>
      <c r="AU141" s="187" t="s">
        <v>109</v>
      </c>
      <c r="AY141" s="18" t="s">
        <v>153</v>
      </c>
      <c r="BE141" s="104">
        <f>IF(N141="základná",J141,0)</f>
        <v>0</v>
      </c>
      <c r="BF141" s="104">
        <f>IF(N141="znížená",J141,0)</f>
        <v>0</v>
      </c>
      <c r="BG141" s="104">
        <f>IF(N141="zákl. prenesená",J141,0)</f>
        <v>0</v>
      </c>
      <c r="BH141" s="104">
        <f>IF(N141="zníž. prenesená",J141,0)</f>
        <v>0</v>
      </c>
      <c r="BI141" s="104">
        <f>IF(N141="nulová",J141,0)</f>
        <v>0</v>
      </c>
      <c r="BJ141" s="18" t="s">
        <v>109</v>
      </c>
      <c r="BK141" s="104">
        <f>ROUND(I141*H141,2)</f>
        <v>0</v>
      </c>
      <c r="BL141" s="18" t="s">
        <v>159</v>
      </c>
      <c r="BM141" s="187" t="s">
        <v>164</v>
      </c>
    </row>
    <row r="142" spans="1:65" s="13" customFormat="1" ht="11.25">
      <c r="B142" s="188"/>
      <c r="D142" s="189" t="s">
        <v>165</v>
      </c>
      <c r="E142" s="190" t="s">
        <v>1</v>
      </c>
      <c r="F142" s="191" t="s">
        <v>166</v>
      </c>
      <c r="H142" s="190" t="s">
        <v>1</v>
      </c>
      <c r="I142" s="192"/>
      <c r="L142" s="188"/>
      <c r="M142" s="193"/>
      <c r="N142" s="194"/>
      <c r="O142" s="194"/>
      <c r="P142" s="194"/>
      <c r="Q142" s="194"/>
      <c r="R142" s="194"/>
      <c r="S142" s="194"/>
      <c r="T142" s="195"/>
      <c r="AT142" s="190" t="s">
        <v>165</v>
      </c>
      <c r="AU142" s="190" t="s">
        <v>109</v>
      </c>
      <c r="AV142" s="13" t="s">
        <v>84</v>
      </c>
      <c r="AW142" s="13" t="s">
        <v>30</v>
      </c>
      <c r="AX142" s="13" t="s">
        <v>76</v>
      </c>
      <c r="AY142" s="190" t="s">
        <v>153</v>
      </c>
    </row>
    <row r="143" spans="1:65" s="14" customFormat="1" ht="11.25">
      <c r="B143" s="196"/>
      <c r="D143" s="189" t="s">
        <v>165</v>
      </c>
      <c r="E143" s="197" t="s">
        <v>1</v>
      </c>
      <c r="F143" s="198" t="s">
        <v>167</v>
      </c>
      <c r="H143" s="199">
        <v>156.6</v>
      </c>
      <c r="I143" s="200"/>
      <c r="L143" s="196"/>
      <c r="M143" s="201"/>
      <c r="N143" s="202"/>
      <c r="O143" s="202"/>
      <c r="P143" s="202"/>
      <c r="Q143" s="202"/>
      <c r="R143" s="202"/>
      <c r="S143" s="202"/>
      <c r="T143" s="203"/>
      <c r="AT143" s="197" t="s">
        <v>165</v>
      </c>
      <c r="AU143" s="197" t="s">
        <v>109</v>
      </c>
      <c r="AV143" s="14" t="s">
        <v>109</v>
      </c>
      <c r="AW143" s="14" t="s">
        <v>30</v>
      </c>
      <c r="AX143" s="14" t="s">
        <v>76</v>
      </c>
      <c r="AY143" s="197" t="s">
        <v>153</v>
      </c>
    </row>
    <row r="144" spans="1:65" s="13" customFormat="1" ht="11.25">
      <c r="B144" s="188"/>
      <c r="D144" s="189" t="s">
        <v>165</v>
      </c>
      <c r="E144" s="190" t="s">
        <v>1</v>
      </c>
      <c r="F144" s="191" t="s">
        <v>168</v>
      </c>
      <c r="H144" s="190" t="s">
        <v>1</v>
      </c>
      <c r="I144" s="192"/>
      <c r="L144" s="188"/>
      <c r="M144" s="193"/>
      <c r="N144" s="194"/>
      <c r="O144" s="194"/>
      <c r="P144" s="194"/>
      <c r="Q144" s="194"/>
      <c r="R144" s="194"/>
      <c r="S144" s="194"/>
      <c r="T144" s="195"/>
      <c r="AT144" s="190" t="s">
        <v>165</v>
      </c>
      <c r="AU144" s="190" t="s">
        <v>109</v>
      </c>
      <c r="AV144" s="13" t="s">
        <v>84</v>
      </c>
      <c r="AW144" s="13" t="s">
        <v>30</v>
      </c>
      <c r="AX144" s="13" t="s">
        <v>76</v>
      </c>
      <c r="AY144" s="190" t="s">
        <v>153</v>
      </c>
    </row>
    <row r="145" spans="1:65" s="14" customFormat="1" ht="11.25">
      <c r="B145" s="196"/>
      <c r="D145" s="189" t="s">
        <v>165</v>
      </c>
      <c r="E145" s="197" t="s">
        <v>1</v>
      </c>
      <c r="F145" s="198" t="s">
        <v>169</v>
      </c>
      <c r="H145" s="199">
        <v>3.48</v>
      </c>
      <c r="I145" s="200"/>
      <c r="L145" s="196"/>
      <c r="M145" s="201"/>
      <c r="N145" s="202"/>
      <c r="O145" s="202"/>
      <c r="P145" s="202"/>
      <c r="Q145" s="202"/>
      <c r="R145" s="202"/>
      <c r="S145" s="202"/>
      <c r="T145" s="203"/>
      <c r="AT145" s="197" t="s">
        <v>165</v>
      </c>
      <c r="AU145" s="197" t="s">
        <v>109</v>
      </c>
      <c r="AV145" s="14" t="s">
        <v>109</v>
      </c>
      <c r="AW145" s="14" t="s">
        <v>30</v>
      </c>
      <c r="AX145" s="14" t="s">
        <v>76</v>
      </c>
      <c r="AY145" s="197" t="s">
        <v>153</v>
      </c>
    </row>
    <row r="146" spans="1:65" s="15" customFormat="1" ht="11.25">
      <c r="B146" s="204"/>
      <c r="D146" s="189" t="s">
        <v>165</v>
      </c>
      <c r="E146" s="205" t="s">
        <v>1</v>
      </c>
      <c r="F146" s="206" t="s">
        <v>170</v>
      </c>
      <c r="H146" s="207">
        <v>160.08000000000001</v>
      </c>
      <c r="I146" s="208"/>
      <c r="L146" s="204"/>
      <c r="M146" s="209"/>
      <c r="N146" s="210"/>
      <c r="O146" s="210"/>
      <c r="P146" s="210"/>
      <c r="Q146" s="210"/>
      <c r="R146" s="210"/>
      <c r="S146" s="210"/>
      <c r="T146" s="211"/>
      <c r="AT146" s="205" t="s">
        <v>165</v>
      </c>
      <c r="AU146" s="205" t="s">
        <v>109</v>
      </c>
      <c r="AV146" s="15" t="s">
        <v>159</v>
      </c>
      <c r="AW146" s="15" t="s">
        <v>30</v>
      </c>
      <c r="AX146" s="15" t="s">
        <v>84</v>
      </c>
      <c r="AY146" s="205" t="s">
        <v>153</v>
      </c>
    </row>
    <row r="147" spans="1:65" s="2" customFormat="1" ht="24.2" customHeight="1">
      <c r="A147" s="35"/>
      <c r="B147" s="143"/>
      <c r="C147" s="175" t="s">
        <v>171</v>
      </c>
      <c r="D147" s="175" t="s">
        <v>155</v>
      </c>
      <c r="E147" s="176" t="s">
        <v>172</v>
      </c>
      <c r="F147" s="177" t="s">
        <v>173</v>
      </c>
      <c r="G147" s="178" t="s">
        <v>163</v>
      </c>
      <c r="H147" s="179">
        <v>160.08000000000001</v>
      </c>
      <c r="I147" s="180"/>
      <c r="J147" s="181">
        <f>ROUND(I147*H147,2)</f>
        <v>0</v>
      </c>
      <c r="K147" s="182"/>
      <c r="L147" s="36"/>
      <c r="M147" s="183" t="s">
        <v>1</v>
      </c>
      <c r="N147" s="184" t="s">
        <v>42</v>
      </c>
      <c r="O147" s="64"/>
      <c r="P147" s="185">
        <f>O147*H147</f>
        <v>0</v>
      </c>
      <c r="Q147" s="185">
        <v>0</v>
      </c>
      <c r="R147" s="185">
        <f>Q147*H147</f>
        <v>0</v>
      </c>
      <c r="S147" s="185">
        <v>0</v>
      </c>
      <c r="T147" s="186">
        <f>S147*H147</f>
        <v>0</v>
      </c>
      <c r="U147" s="35"/>
      <c r="V147" s="35"/>
      <c r="W147" s="35"/>
      <c r="X147" s="35"/>
      <c r="Y147" s="35"/>
      <c r="Z147" s="35"/>
      <c r="AA147" s="35"/>
      <c r="AB147" s="35"/>
      <c r="AC147" s="35"/>
      <c r="AD147" s="35"/>
      <c r="AE147" s="35"/>
      <c r="AR147" s="187" t="s">
        <v>159</v>
      </c>
      <c r="AT147" s="187" t="s">
        <v>155</v>
      </c>
      <c r="AU147" s="187" t="s">
        <v>109</v>
      </c>
      <c r="AY147" s="18" t="s">
        <v>153</v>
      </c>
      <c r="BE147" s="104">
        <f>IF(N147="základná",J147,0)</f>
        <v>0</v>
      </c>
      <c r="BF147" s="104">
        <f>IF(N147="znížená",J147,0)</f>
        <v>0</v>
      </c>
      <c r="BG147" s="104">
        <f>IF(N147="zákl. prenesená",J147,0)</f>
        <v>0</v>
      </c>
      <c r="BH147" s="104">
        <f>IF(N147="zníž. prenesená",J147,0)</f>
        <v>0</v>
      </c>
      <c r="BI147" s="104">
        <f>IF(N147="nulová",J147,0)</f>
        <v>0</v>
      </c>
      <c r="BJ147" s="18" t="s">
        <v>109</v>
      </c>
      <c r="BK147" s="104">
        <f>ROUND(I147*H147,2)</f>
        <v>0</v>
      </c>
      <c r="BL147" s="18" t="s">
        <v>159</v>
      </c>
      <c r="BM147" s="187" t="s">
        <v>174</v>
      </c>
    </row>
    <row r="148" spans="1:65" s="2" customFormat="1" ht="21.75" customHeight="1">
      <c r="A148" s="35"/>
      <c r="B148" s="143"/>
      <c r="C148" s="175" t="s">
        <v>159</v>
      </c>
      <c r="D148" s="175" t="s">
        <v>155</v>
      </c>
      <c r="E148" s="176" t="s">
        <v>175</v>
      </c>
      <c r="F148" s="177" t="s">
        <v>176</v>
      </c>
      <c r="G148" s="178" t="s">
        <v>163</v>
      </c>
      <c r="H148" s="179">
        <v>2.6560000000000001</v>
      </c>
      <c r="I148" s="180"/>
      <c r="J148" s="181">
        <f>ROUND(I148*H148,2)</f>
        <v>0</v>
      </c>
      <c r="K148" s="182"/>
      <c r="L148" s="36"/>
      <c r="M148" s="183" t="s">
        <v>1</v>
      </c>
      <c r="N148" s="184" t="s">
        <v>42</v>
      </c>
      <c r="O148" s="64"/>
      <c r="P148" s="185">
        <f>O148*H148</f>
        <v>0</v>
      </c>
      <c r="Q148" s="185">
        <v>0</v>
      </c>
      <c r="R148" s="185">
        <f>Q148*H148</f>
        <v>0</v>
      </c>
      <c r="S148" s="185">
        <v>0</v>
      </c>
      <c r="T148" s="186">
        <f>S148*H148</f>
        <v>0</v>
      </c>
      <c r="U148" s="35"/>
      <c r="V148" s="35"/>
      <c r="W148" s="35"/>
      <c r="X148" s="35"/>
      <c r="Y148" s="35"/>
      <c r="Z148" s="35"/>
      <c r="AA148" s="35"/>
      <c r="AB148" s="35"/>
      <c r="AC148" s="35"/>
      <c r="AD148" s="35"/>
      <c r="AE148" s="35"/>
      <c r="AR148" s="187" t="s">
        <v>159</v>
      </c>
      <c r="AT148" s="187" t="s">
        <v>155</v>
      </c>
      <c r="AU148" s="187" t="s">
        <v>109</v>
      </c>
      <c r="AY148" s="18" t="s">
        <v>153</v>
      </c>
      <c r="BE148" s="104">
        <f>IF(N148="základná",J148,0)</f>
        <v>0</v>
      </c>
      <c r="BF148" s="104">
        <f>IF(N148="znížená",J148,0)</f>
        <v>0</v>
      </c>
      <c r="BG148" s="104">
        <f>IF(N148="zákl. prenesená",J148,0)</f>
        <v>0</v>
      </c>
      <c r="BH148" s="104">
        <f>IF(N148="zníž. prenesená",J148,0)</f>
        <v>0</v>
      </c>
      <c r="BI148" s="104">
        <f>IF(N148="nulová",J148,0)</f>
        <v>0</v>
      </c>
      <c r="BJ148" s="18" t="s">
        <v>109</v>
      </c>
      <c r="BK148" s="104">
        <f>ROUND(I148*H148,2)</f>
        <v>0</v>
      </c>
      <c r="BL148" s="18" t="s">
        <v>159</v>
      </c>
      <c r="BM148" s="187" t="s">
        <v>177</v>
      </c>
    </row>
    <row r="149" spans="1:65" s="13" customFormat="1" ht="11.25">
      <c r="B149" s="188"/>
      <c r="D149" s="189" t="s">
        <v>165</v>
      </c>
      <c r="E149" s="190" t="s">
        <v>1</v>
      </c>
      <c r="F149" s="191" t="s">
        <v>178</v>
      </c>
      <c r="H149" s="190" t="s">
        <v>1</v>
      </c>
      <c r="I149" s="192"/>
      <c r="L149" s="188"/>
      <c r="M149" s="193"/>
      <c r="N149" s="194"/>
      <c r="O149" s="194"/>
      <c r="P149" s="194"/>
      <c r="Q149" s="194"/>
      <c r="R149" s="194"/>
      <c r="S149" s="194"/>
      <c r="T149" s="195"/>
      <c r="AT149" s="190" t="s">
        <v>165</v>
      </c>
      <c r="AU149" s="190" t="s">
        <v>109</v>
      </c>
      <c r="AV149" s="13" t="s">
        <v>84</v>
      </c>
      <c r="AW149" s="13" t="s">
        <v>30</v>
      </c>
      <c r="AX149" s="13" t="s">
        <v>76</v>
      </c>
      <c r="AY149" s="190" t="s">
        <v>153</v>
      </c>
    </row>
    <row r="150" spans="1:65" s="14" customFormat="1" ht="11.25">
      <c r="B150" s="196"/>
      <c r="D150" s="189" t="s">
        <v>165</v>
      </c>
      <c r="E150" s="197" t="s">
        <v>1</v>
      </c>
      <c r="F150" s="198" t="s">
        <v>179</v>
      </c>
      <c r="H150" s="199">
        <v>2.6560000000000001</v>
      </c>
      <c r="I150" s="200"/>
      <c r="L150" s="196"/>
      <c r="M150" s="201"/>
      <c r="N150" s="202"/>
      <c r="O150" s="202"/>
      <c r="P150" s="202"/>
      <c r="Q150" s="202"/>
      <c r="R150" s="202"/>
      <c r="S150" s="202"/>
      <c r="T150" s="203"/>
      <c r="AT150" s="197" t="s">
        <v>165</v>
      </c>
      <c r="AU150" s="197" t="s">
        <v>109</v>
      </c>
      <c r="AV150" s="14" t="s">
        <v>109</v>
      </c>
      <c r="AW150" s="14" t="s">
        <v>30</v>
      </c>
      <c r="AX150" s="14" t="s">
        <v>76</v>
      </c>
      <c r="AY150" s="197" t="s">
        <v>153</v>
      </c>
    </row>
    <row r="151" spans="1:65" s="15" customFormat="1" ht="11.25">
      <c r="B151" s="204"/>
      <c r="D151" s="189" t="s">
        <v>165</v>
      </c>
      <c r="E151" s="205" t="s">
        <v>1</v>
      </c>
      <c r="F151" s="206" t="s">
        <v>170</v>
      </c>
      <c r="H151" s="207">
        <v>2.6560000000000001</v>
      </c>
      <c r="I151" s="208"/>
      <c r="L151" s="204"/>
      <c r="M151" s="209"/>
      <c r="N151" s="210"/>
      <c r="O151" s="210"/>
      <c r="P151" s="210"/>
      <c r="Q151" s="210"/>
      <c r="R151" s="210"/>
      <c r="S151" s="210"/>
      <c r="T151" s="211"/>
      <c r="AT151" s="205" t="s">
        <v>165</v>
      </c>
      <c r="AU151" s="205" t="s">
        <v>109</v>
      </c>
      <c r="AV151" s="15" t="s">
        <v>159</v>
      </c>
      <c r="AW151" s="15" t="s">
        <v>30</v>
      </c>
      <c r="AX151" s="15" t="s">
        <v>84</v>
      </c>
      <c r="AY151" s="205" t="s">
        <v>153</v>
      </c>
    </row>
    <row r="152" spans="1:65" s="2" customFormat="1" ht="24.2" customHeight="1">
      <c r="A152" s="35"/>
      <c r="B152" s="143"/>
      <c r="C152" s="175" t="s">
        <v>180</v>
      </c>
      <c r="D152" s="175" t="s">
        <v>155</v>
      </c>
      <c r="E152" s="176" t="s">
        <v>181</v>
      </c>
      <c r="F152" s="177" t="s">
        <v>182</v>
      </c>
      <c r="G152" s="178" t="s">
        <v>163</v>
      </c>
      <c r="H152" s="179">
        <v>2.6560000000000001</v>
      </c>
      <c r="I152" s="180"/>
      <c r="J152" s="181">
        <f>ROUND(I152*H152,2)</f>
        <v>0</v>
      </c>
      <c r="K152" s="182"/>
      <c r="L152" s="36"/>
      <c r="M152" s="183" t="s">
        <v>1</v>
      </c>
      <c r="N152" s="184" t="s">
        <v>42</v>
      </c>
      <c r="O152" s="64"/>
      <c r="P152" s="185">
        <f>O152*H152</f>
        <v>0</v>
      </c>
      <c r="Q152" s="185">
        <v>0</v>
      </c>
      <c r="R152" s="185">
        <f>Q152*H152</f>
        <v>0</v>
      </c>
      <c r="S152" s="185">
        <v>0</v>
      </c>
      <c r="T152" s="186">
        <f>S152*H152</f>
        <v>0</v>
      </c>
      <c r="U152" s="35"/>
      <c r="V152" s="35"/>
      <c r="W152" s="35"/>
      <c r="X152" s="35"/>
      <c r="Y152" s="35"/>
      <c r="Z152" s="35"/>
      <c r="AA152" s="35"/>
      <c r="AB152" s="35"/>
      <c r="AC152" s="35"/>
      <c r="AD152" s="35"/>
      <c r="AE152" s="35"/>
      <c r="AR152" s="187" t="s">
        <v>159</v>
      </c>
      <c r="AT152" s="187" t="s">
        <v>155</v>
      </c>
      <c r="AU152" s="187" t="s">
        <v>109</v>
      </c>
      <c r="AY152" s="18" t="s">
        <v>153</v>
      </c>
      <c r="BE152" s="104">
        <f>IF(N152="základná",J152,0)</f>
        <v>0</v>
      </c>
      <c r="BF152" s="104">
        <f>IF(N152="znížená",J152,0)</f>
        <v>0</v>
      </c>
      <c r="BG152" s="104">
        <f>IF(N152="zákl. prenesená",J152,0)</f>
        <v>0</v>
      </c>
      <c r="BH152" s="104">
        <f>IF(N152="zníž. prenesená",J152,0)</f>
        <v>0</v>
      </c>
      <c r="BI152" s="104">
        <f>IF(N152="nulová",J152,0)</f>
        <v>0</v>
      </c>
      <c r="BJ152" s="18" t="s">
        <v>109</v>
      </c>
      <c r="BK152" s="104">
        <f>ROUND(I152*H152,2)</f>
        <v>0</v>
      </c>
      <c r="BL152" s="18" t="s">
        <v>159</v>
      </c>
      <c r="BM152" s="187" t="s">
        <v>183</v>
      </c>
    </row>
    <row r="153" spans="1:65" s="2" customFormat="1" ht="21.75" customHeight="1">
      <c r="A153" s="35"/>
      <c r="B153" s="143"/>
      <c r="C153" s="175" t="s">
        <v>184</v>
      </c>
      <c r="D153" s="175" t="s">
        <v>155</v>
      </c>
      <c r="E153" s="176" t="s">
        <v>185</v>
      </c>
      <c r="F153" s="177" t="s">
        <v>186</v>
      </c>
      <c r="G153" s="178" t="s">
        <v>163</v>
      </c>
      <c r="H153" s="179">
        <v>4.032</v>
      </c>
      <c r="I153" s="180"/>
      <c r="J153" s="181">
        <f>ROUND(I153*H153,2)</f>
        <v>0</v>
      </c>
      <c r="K153" s="182"/>
      <c r="L153" s="36"/>
      <c r="M153" s="183" t="s">
        <v>1</v>
      </c>
      <c r="N153" s="184" t="s">
        <v>42</v>
      </c>
      <c r="O153" s="64"/>
      <c r="P153" s="185">
        <f>O153*H153</f>
        <v>0</v>
      </c>
      <c r="Q153" s="185">
        <v>0</v>
      </c>
      <c r="R153" s="185">
        <f>Q153*H153</f>
        <v>0</v>
      </c>
      <c r="S153" s="185">
        <v>0</v>
      </c>
      <c r="T153" s="186">
        <f>S153*H153</f>
        <v>0</v>
      </c>
      <c r="U153" s="35"/>
      <c r="V153" s="35"/>
      <c r="W153" s="35"/>
      <c r="X153" s="35"/>
      <c r="Y153" s="35"/>
      <c r="Z153" s="35"/>
      <c r="AA153" s="35"/>
      <c r="AB153" s="35"/>
      <c r="AC153" s="35"/>
      <c r="AD153" s="35"/>
      <c r="AE153" s="35"/>
      <c r="AR153" s="187" t="s">
        <v>159</v>
      </c>
      <c r="AT153" s="187" t="s">
        <v>155</v>
      </c>
      <c r="AU153" s="187" t="s">
        <v>109</v>
      </c>
      <c r="AY153" s="18" t="s">
        <v>153</v>
      </c>
      <c r="BE153" s="104">
        <f>IF(N153="základná",J153,0)</f>
        <v>0</v>
      </c>
      <c r="BF153" s="104">
        <f>IF(N153="znížená",J153,0)</f>
        <v>0</v>
      </c>
      <c r="BG153" s="104">
        <f>IF(N153="zákl. prenesená",J153,0)</f>
        <v>0</v>
      </c>
      <c r="BH153" s="104">
        <f>IF(N153="zníž. prenesená",J153,0)</f>
        <v>0</v>
      </c>
      <c r="BI153" s="104">
        <f>IF(N153="nulová",J153,0)</f>
        <v>0</v>
      </c>
      <c r="BJ153" s="18" t="s">
        <v>109</v>
      </c>
      <c r="BK153" s="104">
        <f>ROUND(I153*H153,2)</f>
        <v>0</v>
      </c>
      <c r="BL153" s="18" t="s">
        <v>159</v>
      </c>
      <c r="BM153" s="187" t="s">
        <v>187</v>
      </c>
    </row>
    <row r="154" spans="1:65" s="14" customFormat="1" ht="11.25">
      <c r="B154" s="196"/>
      <c r="D154" s="189" t="s">
        <v>165</v>
      </c>
      <c r="E154" s="197" t="s">
        <v>1</v>
      </c>
      <c r="F154" s="198" t="s">
        <v>188</v>
      </c>
      <c r="H154" s="199">
        <v>2.1419999999999999</v>
      </c>
      <c r="I154" s="200"/>
      <c r="L154" s="196"/>
      <c r="M154" s="201"/>
      <c r="N154" s="202"/>
      <c r="O154" s="202"/>
      <c r="P154" s="202"/>
      <c r="Q154" s="202"/>
      <c r="R154" s="202"/>
      <c r="S154" s="202"/>
      <c r="T154" s="203"/>
      <c r="AT154" s="197" t="s">
        <v>165</v>
      </c>
      <c r="AU154" s="197" t="s">
        <v>109</v>
      </c>
      <c r="AV154" s="14" t="s">
        <v>109</v>
      </c>
      <c r="AW154" s="14" t="s">
        <v>30</v>
      </c>
      <c r="AX154" s="14" t="s">
        <v>76</v>
      </c>
      <c r="AY154" s="197" t="s">
        <v>153</v>
      </c>
    </row>
    <row r="155" spans="1:65" s="13" customFormat="1" ht="11.25">
      <c r="B155" s="188"/>
      <c r="D155" s="189" t="s">
        <v>165</v>
      </c>
      <c r="E155" s="190" t="s">
        <v>1</v>
      </c>
      <c r="F155" s="191" t="s">
        <v>189</v>
      </c>
      <c r="H155" s="190" t="s">
        <v>1</v>
      </c>
      <c r="I155" s="192"/>
      <c r="L155" s="188"/>
      <c r="M155" s="193"/>
      <c r="N155" s="194"/>
      <c r="O155" s="194"/>
      <c r="P155" s="194"/>
      <c r="Q155" s="194"/>
      <c r="R155" s="194"/>
      <c r="S155" s="194"/>
      <c r="T155" s="195"/>
      <c r="AT155" s="190" t="s">
        <v>165</v>
      </c>
      <c r="AU155" s="190" t="s">
        <v>109</v>
      </c>
      <c r="AV155" s="13" t="s">
        <v>84</v>
      </c>
      <c r="AW155" s="13" t="s">
        <v>30</v>
      </c>
      <c r="AX155" s="13" t="s">
        <v>76</v>
      </c>
      <c r="AY155" s="190" t="s">
        <v>153</v>
      </c>
    </row>
    <row r="156" spans="1:65" s="14" customFormat="1" ht="11.25">
      <c r="B156" s="196"/>
      <c r="D156" s="189" t="s">
        <v>165</v>
      </c>
      <c r="E156" s="197" t="s">
        <v>1</v>
      </c>
      <c r="F156" s="198" t="s">
        <v>190</v>
      </c>
      <c r="H156" s="199">
        <v>1.89</v>
      </c>
      <c r="I156" s="200"/>
      <c r="L156" s="196"/>
      <c r="M156" s="201"/>
      <c r="N156" s="202"/>
      <c r="O156" s="202"/>
      <c r="P156" s="202"/>
      <c r="Q156" s="202"/>
      <c r="R156" s="202"/>
      <c r="S156" s="202"/>
      <c r="T156" s="203"/>
      <c r="AT156" s="197" t="s">
        <v>165</v>
      </c>
      <c r="AU156" s="197" t="s">
        <v>109</v>
      </c>
      <c r="AV156" s="14" t="s">
        <v>109</v>
      </c>
      <c r="AW156" s="14" t="s">
        <v>30</v>
      </c>
      <c r="AX156" s="14" t="s">
        <v>76</v>
      </c>
      <c r="AY156" s="197" t="s">
        <v>153</v>
      </c>
    </row>
    <row r="157" spans="1:65" s="15" customFormat="1" ht="11.25">
      <c r="B157" s="204"/>
      <c r="D157" s="189" t="s">
        <v>165</v>
      </c>
      <c r="E157" s="205" t="s">
        <v>1</v>
      </c>
      <c r="F157" s="206" t="s">
        <v>170</v>
      </c>
      <c r="H157" s="207">
        <v>4.032</v>
      </c>
      <c r="I157" s="208"/>
      <c r="L157" s="204"/>
      <c r="M157" s="209"/>
      <c r="N157" s="210"/>
      <c r="O157" s="210"/>
      <c r="P157" s="210"/>
      <c r="Q157" s="210"/>
      <c r="R157" s="210"/>
      <c r="S157" s="210"/>
      <c r="T157" s="211"/>
      <c r="AT157" s="205" t="s">
        <v>165</v>
      </c>
      <c r="AU157" s="205" t="s">
        <v>109</v>
      </c>
      <c r="AV157" s="15" t="s">
        <v>159</v>
      </c>
      <c r="AW157" s="15" t="s">
        <v>30</v>
      </c>
      <c r="AX157" s="15" t="s">
        <v>84</v>
      </c>
      <c r="AY157" s="205" t="s">
        <v>153</v>
      </c>
    </row>
    <row r="158" spans="1:65" s="2" customFormat="1" ht="37.9" customHeight="1">
      <c r="A158" s="35"/>
      <c r="B158" s="143"/>
      <c r="C158" s="175" t="s">
        <v>191</v>
      </c>
      <c r="D158" s="175" t="s">
        <v>155</v>
      </c>
      <c r="E158" s="176" t="s">
        <v>192</v>
      </c>
      <c r="F158" s="177" t="s">
        <v>193</v>
      </c>
      <c r="G158" s="178" t="s">
        <v>163</v>
      </c>
      <c r="H158" s="179">
        <v>4.032</v>
      </c>
      <c r="I158" s="180"/>
      <c r="J158" s="181">
        <f>ROUND(I158*H158,2)</f>
        <v>0</v>
      </c>
      <c r="K158" s="182"/>
      <c r="L158" s="36"/>
      <c r="M158" s="183" t="s">
        <v>1</v>
      </c>
      <c r="N158" s="184" t="s">
        <v>42</v>
      </c>
      <c r="O158" s="64"/>
      <c r="P158" s="185">
        <f>O158*H158</f>
        <v>0</v>
      </c>
      <c r="Q158" s="185">
        <v>0</v>
      </c>
      <c r="R158" s="185">
        <f>Q158*H158</f>
        <v>0</v>
      </c>
      <c r="S158" s="185">
        <v>0</v>
      </c>
      <c r="T158" s="186">
        <f>S158*H158</f>
        <v>0</v>
      </c>
      <c r="U158" s="35"/>
      <c r="V158" s="35"/>
      <c r="W158" s="35"/>
      <c r="X158" s="35"/>
      <c r="Y158" s="35"/>
      <c r="Z158" s="35"/>
      <c r="AA158" s="35"/>
      <c r="AB158" s="35"/>
      <c r="AC158" s="35"/>
      <c r="AD158" s="35"/>
      <c r="AE158" s="35"/>
      <c r="AR158" s="187" t="s">
        <v>159</v>
      </c>
      <c r="AT158" s="187" t="s">
        <v>155</v>
      </c>
      <c r="AU158" s="187" t="s">
        <v>109</v>
      </c>
      <c r="AY158" s="18" t="s">
        <v>153</v>
      </c>
      <c r="BE158" s="104">
        <f>IF(N158="základná",J158,0)</f>
        <v>0</v>
      </c>
      <c r="BF158" s="104">
        <f>IF(N158="znížená",J158,0)</f>
        <v>0</v>
      </c>
      <c r="BG158" s="104">
        <f>IF(N158="zákl. prenesená",J158,0)</f>
        <v>0</v>
      </c>
      <c r="BH158" s="104">
        <f>IF(N158="zníž. prenesená",J158,0)</f>
        <v>0</v>
      </c>
      <c r="BI158" s="104">
        <f>IF(N158="nulová",J158,0)</f>
        <v>0</v>
      </c>
      <c r="BJ158" s="18" t="s">
        <v>109</v>
      </c>
      <c r="BK158" s="104">
        <f>ROUND(I158*H158,2)</f>
        <v>0</v>
      </c>
      <c r="BL158" s="18" t="s">
        <v>159</v>
      </c>
      <c r="BM158" s="187" t="s">
        <v>194</v>
      </c>
    </row>
    <row r="159" spans="1:65" s="2" customFormat="1" ht="24.2" customHeight="1">
      <c r="A159" s="35"/>
      <c r="B159" s="143"/>
      <c r="C159" s="175" t="s">
        <v>195</v>
      </c>
      <c r="D159" s="175" t="s">
        <v>155</v>
      </c>
      <c r="E159" s="176" t="s">
        <v>196</v>
      </c>
      <c r="F159" s="177" t="s">
        <v>197</v>
      </c>
      <c r="G159" s="178" t="s">
        <v>163</v>
      </c>
      <c r="H159" s="179">
        <v>10.6</v>
      </c>
      <c r="I159" s="180"/>
      <c r="J159" s="181">
        <f>ROUND(I159*H159,2)</f>
        <v>0</v>
      </c>
      <c r="K159" s="182"/>
      <c r="L159" s="36"/>
      <c r="M159" s="183" t="s">
        <v>1</v>
      </c>
      <c r="N159" s="184" t="s">
        <v>42</v>
      </c>
      <c r="O159" s="64"/>
      <c r="P159" s="185">
        <f>O159*H159</f>
        <v>0</v>
      </c>
      <c r="Q159" s="185">
        <v>0</v>
      </c>
      <c r="R159" s="185">
        <f>Q159*H159</f>
        <v>0</v>
      </c>
      <c r="S159" s="185">
        <v>0</v>
      </c>
      <c r="T159" s="186">
        <f>S159*H159</f>
        <v>0</v>
      </c>
      <c r="U159" s="35"/>
      <c r="V159" s="35"/>
      <c r="W159" s="35"/>
      <c r="X159" s="35"/>
      <c r="Y159" s="35"/>
      <c r="Z159" s="35"/>
      <c r="AA159" s="35"/>
      <c r="AB159" s="35"/>
      <c r="AC159" s="35"/>
      <c r="AD159" s="35"/>
      <c r="AE159" s="35"/>
      <c r="AR159" s="187" t="s">
        <v>159</v>
      </c>
      <c r="AT159" s="187" t="s">
        <v>155</v>
      </c>
      <c r="AU159" s="187" t="s">
        <v>109</v>
      </c>
      <c r="AY159" s="18" t="s">
        <v>153</v>
      </c>
      <c r="BE159" s="104">
        <f>IF(N159="základná",J159,0)</f>
        <v>0</v>
      </c>
      <c r="BF159" s="104">
        <f>IF(N159="znížená",J159,0)</f>
        <v>0</v>
      </c>
      <c r="BG159" s="104">
        <f>IF(N159="zákl. prenesená",J159,0)</f>
        <v>0</v>
      </c>
      <c r="BH159" s="104">
        <f>IF(N159="zníž. prenesená",J159,0)</f>
        <v>0</v>
      </c>
      <c r="BI159" s="104">
        <f>IF(N159="nulová",J159,0)</f>
        <v>0</v>
      </c>
      <c r="BJ159" s="18" t="s">
        <v>109</v>
      </c>
      <c r="BK159" s="104">
        <f>ROUND(I159*H159,2)</f>
        <v>0</v>
      </c>
      <c r="BL159" s="18" t="s">
        <v>159</v>
      </c>
      <c r="BM159" s="187" t="s">
        <v>198</v>
      </c>
    </row>
    <row r="160" spans="1:65" s="13" customFormat="1" ht="11.25">
      <c r="B160" s="188"/>
      <c r="D160" s="189" t="s">
        <v>165</v>
      </c>
      <c r="E160" s="190" t="s">
        <v>1</v>
      </c>
      <c r="F160" s="191" t="s">
        <v>199</v>
      </c>
      <c r="H160" s="190" t="s">
        <v>1</v>
      </c>
      <c r="I160" s="192"/>
      <c r="L160" s="188"/>
      <c r="M160" s="193"/>
      <c r="N160" s="194"/>
      <c r="O160" s="194"/>
      <c r="P160" s="194"/>
      <c r="Q160" s="194"/>
      <c r="R160" s="194"/>
      <c r="S160" s="194"/>
      <c r="T160" s="195"/>
      <c r="AT160" s="190" t="s">
        <v>165</v>
      </c>
      <c r="AU160" s="190" t="s">
        <v>109</v>
      </c>
      <c r="AV160" s="13" t="s">
        <v>84</v>
      </c>
      <c r="AW160" s="13" t="s">
        <v>30</v>
      </c>
      <c r="AX160" s="13" t="s">
        <v>76</v>
      </c>
      <c r="AY160" s="190" t="s">
        <v>153</v>
      </c>
    </row>
    <row r="161" spans="1:65" s="14" customFormat="1" ht="11.25">
      <c r="B161" s="196"/>
      <c r="D161" s="189" t="s">
        <v>165</v>
      </c>
      <c r="E161" s="197" t="s">
        <v>1</v>
      </c>
      <c r="F161" s="198" t="s">
        <v>200</v>
      </c>
      <c r="H161" s="199">
        <v>5.3</v>
      </c>
      <c r="I161" s="200"/>
      <c r="L161" s="196"/>
      <c r="M161" s="201"/>
      <c r="N161" s="202"/>
      <c r="O161" s="202"/>
      <c r="P161" s="202"/>
      <c r="Q161" s="202"/>
      <c r="R161" s="202"/>
      <c r="S161" s="202"/>
      <c r="T161" s="203"/>
      <c r="AT161" s="197" t="s">
        <v>165</v>
      </c>
      <c r="AU161" s="197" t="s">
        <v>109</v>
      </c>
      <c r="AV161" s="14" t="s">
        <v>109</v>
      </c>
      <c r="AW161" s="14" t="s">
        <v>30</v>
      </c>
      <c r="AX161" s="14" t="s">
        <v>76</v>
      </c>
      <c r="AY161" s="197" t="s">
        <v>153</v>
      </c>
    </row>
    <row r="162" spans="1:65" s="13" customFormat="1" ht="11.25">
      <c r="B162" s="188"/>
      <c r="D162" s="189" t="s">
        <v>165</v>
      </c>
      <c r="E162" s="190" t="s">
        <v>1</v>
      </c>
      <c r="F162" s="191" t="s">
        <v>201</v>
      </c>
      <c r="H162" s="190" t="s">
        <v>1</v>
      </c>
      <c r="I162" s="192"/>
      <c r="L162" s="188"/>
      <c r="M162" s="193"/>
      <c r="N162" s="194"/>
      <c r="O162" s="194"/>
      <c r="P162" s="194"/>
      <c r="Q162" s="194"/>
      <c r="R162" s="194"/>
      <c r="S162" s="194"/>
      <c r="T162" s="195"/>
      <c r="AT162" s="190" t="s">
        <v>165</v>
      </c>
      <c r="AU162" s="190" t="s">
        <v>109</v>
      </c>
      <c r="AV162" s="13" t="s">
        <v>84</v>
      </c>
      <c r="AW162" s="13" t="s">
        <v>30</v>
      </c>
      <c r="AX162" s="13" t="s">
        <v>76</v>
      </c>
      <c r="AY162" s="190" t="s">
        <v>153</v>
      </c>
    </row>
    <row r="163" spans="1:65" s="14" customFormat="1" ht="11.25">
      <c r="B163" s="196"/>
      <c r="D163" s="189" t="s">
        <v>165</v>
      </c>
      <c r="E163" s="197" t="s">
        <v>1</v>
      </c>
      <c r="F163" s="198" t="s">
        <v>200</v>
      </c>
      <c r="H163" s="199">
        <v>5.3</v>
      </c>
      <c r="I163" s="200"/>
      <c r="L163" s="196"/>
      <c r="M163" s="201"/>
      <c r="N163" s="202"/>
      <c r="O163" s="202"/>
      <c r="P163" s="202"/>
      <c r="Q163" s="202"/>
      <c r="R163" s="202"/>
      <c r="S163" s="202"/>
      <c r="T163" s="203"/>
      <c r="AT163" s="197" t="s">
        <v>165</v>
      </c>
      <c r="AU163" s="197" t="s">
        <v>109</v>
      </c>
      <c r="AV163" s="14" t="s">
        <v>109</v>
      </c>
      <c r="AW163" s="14" t="s">
        <v>30</v>
      </c>
      <c r="AX163" s="14" t="s">
        <v>76</v>
      </c>
      <c r="AY163" s="197" t="s">
        <v>153</v>
      </c>
    </row>
    <row r="164" spans="1:65" s="15" customFormat="1" ht="11.25">
      <c r="B164" s="204"/>
      <c r="D164" s="189" t="s">
        <v>165</v>
      </c>
      <c r="E164" s="205" t="s">
        <v>1</v>
      </c>
      <c r="F164" s="206" t="s">
        <v>170</v>
      </c>
      <c r="H164" s="207">
        <v>10.6</v>
      </c>
      <c r="I164" s="208"/>
      <c r="L164" s="204"/>
      <c r="M164" s="209"/>
      <c r="N164" s="210"/>
      <c r="O164" s="210"/>
      <c r="P164" s="210"/>
      <c r="Q164" s="210"/>
      <c r="R164" s="210"/>
      <c r="S164" s="210"/>
      <c r="T164" s="211"/>
      <c r="AT164" s="205" t="s">
        <v>165</v>
      </c>
      <c r="AU164" s="205" t="s">
        <v>109</v>
      </c>
      <c r="AV164" s="15" t="s">
        <v>159</v>
      </c>
      <c r="AW164" s="15" t="s">
        <v>30</v>
      </c>
      <c r="AX164" s="15" t="s">
        <v>84</v>
      </c>
      <c r="AY164" s="205" t="s">
        <v>153</v>
      </c>
    </row>
    <row r="165" spans="1:65" s="2" customFormat="1" ht="37.9" customHeight="1">
      <c r="A165" s="35"/>
      <c r="B165" s="143"/>
      <c r="C165" s="175" t="s">
        <v>202</v>
      </c>
      <c r="D165" s="175" t="s">
        <v>155</v>
      </c>
      <c r="E165" s="176" t="s">
        <v>203</v>
      </c>
      <c r="F165" s="177" t="s">
        <v>204</v>
      </c>
      <c r="G165" s="178" t="s">
        <v>163</v>
      </c>
      <c r="H165" s="179">
        <v>161.46799999999999</v>
      </c>
      <c r="I165" s="180"/>
      <c r="J165" s="181">
        <f>ROUND(I165*H165,2)</f>
        <v>0</v>
      </c>
      <c r="K165" s="182"/>
      <c r="L165" s="36"/>
      <c r="M165" s="183" t="s">
        <v>1</v>
      </c>
      <c r="N165" s="184" t="s">
        <v>42</v>
      </c>
      <c r="O165" s="64"/>
      <c r="P165" s="185">
        <f>O165*H165</f>
        <v>0</v>
      </c>
      <c r="Q165" s="185">
        <v>0</v>
      </c>
      <c r="R165" s="185">
        <f>Q165*H165</f>
        <v>0</v>
      </c>
      <c r="S165" s="185">
        <v>0</v>
      </c>
      <c r="T165" s="186">
        <f>S165*H165</f>
        <v>0</v>
      </c>
      <c r="U165" s="35"/>
      <c r="V165" s="35"/>
      <c r="W165" s="35"/>
      <c r="X165" s="35"/>
      <c r="Y165" s="35"/>
      <c r="Z165" s="35"/>
      <c r="AA165" s="35"/>
      <c r="AB165" s="35"/>
      <c r="AC165" s="35"/>
      <c r="AD165" s="35"/>
      <c r="AE165" s="35"/>
      <c r="AR165" s="187" t="s">
        <v>159</v>
      </c>
      <c r="AT165" s="187" t="s">
        <v>155</v>
      </c>
      <c r="AU165" s="187" t="s">
        <v>109</v>
      </c>
      <c r="AY165" s="18" t="s">
        <v>153</v>
      </c>
      <c r="BE165" s="104">
        <f>IF(N165="základná",J165,0)</f>
        <v>0</v>
      </c>
      <c r="BF165" s="104">
        <f>IF(N165="znížená",J165,0)</f>
        <v>0</v>
      </c>
      <c r="BG165" s="104">
        <f>IF(N165="zákl. prenesená",J165,0)</f>
        <v>0</v>
      </c>
      <c r="BH165" s="104">
        <f>IF(N165="zníž. prenesená",J165,0)</f>
        <v>0</v>
      </c>
      <c r="BI165" s="104">
        <f>IF(N165="nulová",J165,0)</f>
        <v>0</v>
      </c>
      <c r="BJ165" s="18" t="s">
        <v>109</v>
      </c>
      <c r="BK165" s="104">
        <f>ROUND(I165*H165,2)</f>
        <v>0</v>
      </c>
      <c r="BL165" s="18" t="s">
        <v>159</v>
      </c>
      <c r="BM165" s="187" t="s">
        <v>205</v>
      </c>
    </row>
    <row r="166" spans="1:65" s="13" customFormat="1" ht="11.25">
      <c r="B166" s="188"/>
      <c r="D166" s="189" t="s">
        <v>165</v>
      </c>
      <c r="E166" s="190" t="s">
        <v>1</v>
      </c>
      <c r="F166" s="191" t="s">
        <v>206</v>
      </c>
      <c r="H166" s="190" t="s">
        <v>1</v>
      </c>
      <c r="I166" s="192"/>
      <c r="L166" s="188"/>
      <c r="M166" s="193"/>
      <c r="N166" s="194"/>
      <c r="O166" s="194"/>
      <c r="P166" s="194"/>
      <c r="Q166" s="194"/>
      <c r="R166" s="194"/>
      <c r="S166" s="194"/>
      <c r="T166" s="195"/>
      <c r="AT166" s="190" t="s">
        <v>165</v>
      </c>
      <c r="AU166" s="190" t="s">
        <v>109</v>
      </c>
      <c r="AV166" s="13" t="s">
        <v>84</v>
      </c>
      <c r="AW166" s="13" t="s">
        <v>30</v>
      </c>
      <c r="AX166" s="13" t="s">
        <v>76</v>
      </c>
      <c r="AY166" s="190" t="s">
        <v>153</v>
      </c>
    </row>
    <row r="167" spans="1:65" s="14" customFormat="1" ht="11.25">
      <c r="B167" s="196"/>
      <c r="D167" s="189" t="s">
        <v>165</v>
      </c>
      <c r="E167" s="197" t="s">
        <v>1</v>
      </c>
      <c r="F167" s="198" t="s">
        <v>207</v>
      </c>
      <c r="H167" s="199">
        <v>161.46799999999999</v>
      </c>
      <c r="I167" s="200"/>
      <c r="L167" s="196"/>
      <c r="M167" s="201"/>
      <c r="N167" s="202"/>
      <c r="O167" s="202"/>
      <c r="P167" s="202"/>
      <c r="Q167" s="202"/>
      <c r="R167" s="202"/>
      <c r="S167" s="202"/>
      <c r="T167" s="203"/>
      <c r="AT167" s="197" t="s">
        <v>165</v>
      </c>
      <c r="AU167" s="197" t="s">
        <v>109</v>
      </c>
      <c r="AV167" s="14" t="s">
        <v>109</v>
      </c>
      <c r="AW167" s="14" t="s">
        <v>30</v>
      </c>
      <c r="AX167" s="14" t="s">
        <v>76</v>
      </c>
      <c r="AY167" s="197" t="s">
        <v>153</v>
      </c>
    </row>
    <row r="168" spans="1:65" s="15" customFormat="1" ht="11.25">
      <c r="B168" s="204"/>
      <c r="D168" s="189" t="s">
        <v>165</v>
      </c>
      <c r="E168" s="205" t="s">
        <v>1</v>
      </c>
      <c r="F168" s="206" t="s">
        <v>170</v>
      </c>
      <c r="H168" s="207">
        <v>161.46799999999999</v>
      </c>
      <c r="I168" s="208"/>
      <c r="L168" s="204"/>
      <c r="M168" s="209"/>
      <c r="N168" s="210"/>
      <c r="O168" s="210"/>
      <c r="P168" s="210"/>
      <c r="Q168" s="210"/>
      <c r="R168" s="210"/>
      <c r="S168" s="210"/>
      <c r="T168" s="211"/>
      <c r="AT168" s="205" t="s">
        <v>165</v>
      </c>
      <c r="AU168" s="205" t="s">
        <v>109</v>
      </c>
      <c r="AV168" s="15" t="s">
        <v>159</v>
      </c>
      <c r="AW168" s="15" t="s">
        <v>30</v>
      </c>
      <c r="AX168" s="15" t="s">
        <v>84</v>
      </c>
      <c r="AY168" s="205" t="s">
        <v>153</v>
      </c>
    </row>
    <row r="169" spans="1:65" s="2" customFormat="1" ht="24.2" customHeight="1">
      <c r="A169" s="35"/>
      <c r="B169" s="143"/>
      <c r="C169" s="175" t="s">
        <v>208</v>
      </c>
      <c r="D169" s="175" t="s">
        <v>155</v>
      </c>
      <c r="E169" s="176" t="s">
        <v>209</v>
      </c>
      <c r="F169" s="177" t="s">
        <v>210</v>
      </c>
      <c r="G169" s="178" t="s">
        <v>163</v>
      </c>
      <c r="H169" s="179">
        <v>5.3</v>
      </c>
      <c r="I169" s="180"/>
      <c r="J169" s="181">
        <f>ROUND(I169*H169,2)</f>
        <v>0</v>
      </c>
      <c r="K169" s="182"/>
      <c r="L169" s="36"/>
      <c r="M169" s="183" t="s">
        <v>1</v>
      </c>
      <c r="N169" s="184" t="s">
        <v>42</v>
      </c>
      <c r="O169" s="64"/>
      <c r="P169" s="185">
        <f>O169*H169</f>
        <v>0</v>
      </c>
      <c r="Q169" s="185">
        <v>0</v>
      </c>
      <c r="R169" s="185">
        <f>Q169*H169</f>
        <v>0</v>
      </c>
      <c r="S169" s="185">
        <v>0</v>
      </c>
      <c r="T169" s="186">
        <f>S169*H169</f>
        <v>0</v>
      </c>
      <c r="U169" s="35"/>
      <c r="V169" s="35"/>
      <c r="W169" s="35"/>
      <c r="X169" s="35"/>
      <c r="Y169" s="35"/>
      <c r="Z169" s="35"/>
      <c r="AA169" s="35"/>
      <c r="AB169" s="35"/>
      <c r="AC169" s="35"/>
      <c r="AD169" s="35"/>
      <c r="AE169" s="35"/>
      <c r="AR169" s="187" t="s">
        <v>159</v>
      </c>
      <c r="AT169" s="187" t="s">
        <v>155</v>
      </c>
      <c r="AU169" s="187" t="s">
        <v>109</v>
      </c>
      <c r="AY169" s="18" t="s">
        <v>153</v>
      </c>
      <c r="BE169" s="104">
        <f>IF(N169="základná",J169,0)</f>
        <v>0</v>
      </c>
      <c r="BF169" s="104">
        <f>IF(N169="znížená",J169,0)</f>
        <v>0</v>
      </c>
      <c r="BG169" s="104">
        <f>IF(N169="zákl. prenesená",J169,0)</f>
        <v>0</v>
      </c>
      <c r="BH169" s="104">
        <f>IF(N169="zníž. prenesená",J169,0)</f>
        <v>0</v>
      </c>
      <c r="BI169" s="104">
        <f>IF(N169="nulová",J169,0)</f>
        <v>0</v>
      </c>
      <c r="BJ169" s="18" t="s">
        <v>109</v>
      </c>
      <c r="BK169" s="104">
        <f>ROUND(I169*H169,2)</f>
        <v>0</v>
      </c>
      <c r="BL169" s="18" t="s">
        <v>159</v>
      </c>
      <c r="BM169" s="187" t="s">
        <v>211</v>
      </c>
    </row>
    <row r="170" spans="1:65" s="2" customFormat="1" ht="37.9" customHeight="1">
      <c r="A170" s="35"/>
      <c r="B170" s="143"/>
      <c r="C170" s="175" t="s">
        <v>212</v>
      </c>
      <c r="D170" s="175" t="s">
        <v>155</v>
      </c>
      <c r="E170" s="176" t="s">
        <v>213</v>
      </c>
      <c r="F170" s="177" t="s">
        <v>214</v>
      </c>
      <c r="G170" s="178" t="s">
        <v>163</v>
      </c>
      <c r="H170" s="179">
        <v>5.3</v>
      </c>
      <c r="I170" s="180"/>
      <c r="J170" s="181">
        <f>ROUND(I170*H170,2)</f>
        <v>0</v>
      </c>
      <c r="K170" s="182"/>
      <c r="L170" s="36"/>
      <c r="M170" s="183" t="s">
        <v>1</v>
      </c>
      <c r="N170" s="184" t="s">
        <v>42</v>
      </c>
      <c r="O170" s="64"/>
      <c r="P170" s="185">
        <f>O170*H170</f>
        <v>0</v>
      </c>
      <c r="Q170" s="185">
        <v>0</v>
      </c>
      <c r="R170" s="185">
        <f>Q170*H170</f>
        <v>0</v>
      </c>
      <c r="S170" s="185">
        <v>0</v>
      </c>
      <c r="T170" s="186">
        <f>S170*H170</f>
        <v>0</v>
      </c>
      <c r="U170" s="35"/>
      <c r="V170" s="35"/>
      <c r="W170" s="35"/>
      <c r="X170" s="35"/>
      <c r="Y170" s="35"/>
      <c r="Z170" s="35"/>
      <c r="AA170" s="35"/>
      <c r="AB170" s="35"/>
      <c r="AC170" s="35"/>
      <c r="AD170" s="35"/>
      <c r="AE170" s="35"/>
      <c r="AR170" s="187" t="s">
        <v>159</v>
      </c>
      <c r="AT170" s="187" t="s">
        <v>155</v>
      </c>
      <c r="AU170" s="187" t="s">
        <v>109</v>
      </c>
      <c r="AY170" s="18" t="s">
        <v>153</v>
      </c>
      <c r="BE170" s="104">
        <f>IF(N170="základná",J170,0)</f>
        <v>0</v>
      </c>
      <c r="BF170" s="104">
        <f>IF(N170="znížená",J170,0)</f>
        <v>0</v>
      </c>
      <c r="BG170" s="104">
        <f>IF(N170="zákl. prenesená",J170,0)</f>
        <v>0</v>
      </c>
      <c r="BH170" s="104">
        <f>IF(N170="zníž. prenesená",J170,0)</f>
        <v>0</v>
      </c>
      <c r="BI170" s="104">
        <f>IF(N170="nulová",J170,0)</f>
        <v>0</v>
      </c>
      <c r="BJ170" s="18" t="s">
        <v>109</v>
      </c>
      <c r="BK170" s="104">
        <f>ROUND(I170*H170,2)</f>
        <v>0</v>
      </c>
      <c r="BL170" s="18" t="s">
        <v>159</v>
      </c>
      <c r="BM170" s="187" t="s">
        <v>215</v>
      </c>
    </row>
    <row r="171" spans="1:65" s="13" customFormat="1" ht="11.25">
      <c r="B171" s="188"/>
      <c r="D171" s="189" t="s">
        <v>165</v>
      </c>
      <c r="E171" s="190" t="s">
        <v>1</v>
      </c>
      <c r="F171" s="191" t="s">
        <v>216</v>
      </c>
      <c r="H171" s="190" t="s">
        <v>1</v>
      </c>
      <c r="I171" s="192"/>
      <c r="L171" s="188"/>
      <c r="M171" s="193"/>
      <c r="N171" s="194"/>
      <c r="O171" s="194"/>
      <c r="P171" s="194"/>
      <c r="Q171" s="194"/>
      <c r="R171" s="194"/>
      <c r="S171" s="194"/>
      <c r="T171" s="195"/>
      <c r="AT171" s="190" t="s">
        <v>165</v>
      </c>
      <c r="AU171" s="190" t="s">
        <v>109</v>
      </c>
      <c r="AV171" s="13" t="s">
        <v>84</v>
      </c>
      <c r="AW171" s="13" t="s">
        <v>30</v>
      </c>
      <c r="AX171" s="13" t="s">
        <v>76</v>
      </c>
      <c r="AY171" s="190" t="s">
        <v>153</v>
      </c>
    </row>
    <row r="172" spans="1:65" s="14" customFormat="1" ht="11.25">
      <c r="B172" s="196"/>
      <c r="D172" s="189" t="s">
        <v>165</v>
      </c>
      <c r="E172" s="197" t="s">
        <v>1</v>
      </c>
      <c r="F172" s="198" t="s">
        <v>200</v>
      </c>
      <c r="H172" s="199">
        <v>5.3</v>
      </c>
      <c r="I172" s="200"/>
      <c r="L172" s="196"/>
      <c r="M172" s="201"/>
      <c r="N172" s="202"/>
      <c r="O172" s="202"/>
      <c r="P172" s="202"/>
      <c r="Q172" s="202"/>
      <c r="R172" s="202"/>
      <c r="S172" s="202"/>
      <c r="T172" s="203"/>
      <c r="AT172" s="197" t="s">
        <v>165</v>
      </c>
      <c r="AU172" s="197" t="s">
        <v>109</v>
      </c>
      <c r="AV172" s="14" t="s">
        <v>109</v>
      </c>
      <c r="AW172" s="14" t="s">
        <v>30</v>
      </c>
      <c r="AX172" s="14" t="s">
        <v>76</v>
      </c>
      <c r="AY172" s="197" t="s">
        <v>153</v>
      </c>
    </row>
    <row r="173" spans="1:65" s="15" customFormat="1" ht="11.25">
      <c r="B173" s="204"/>
      <c r="D173" s="189" t="s">
        <v>165</v>
      </c>
      <c r="E173" s="205" t="s">
        <v>1</v>
      </c>
      <c r="F173" s="206" t="s">
        <v>170</v>
      </c>
      <c r="H173" s="207">
        <v>5.3</v>
      </c>
      <c r="I173" s="208"/>
      <c r="L173" s="204"/>
      <c r="M173" s="209"/>
      <c r="N173" s="210"/>
      <c r="O173" s="210"/>
      <c r="P173" s="210"/>
      <c r="Q173" s="210"/>
      <c r="R173" s="210"/>
      <c r="S173" s="210"/>
      <c r="T173" s="211"/>
      <c r="AT173" s="205" t="s">
        <v>165</v>
      </c>
      <c r="AU173" s="205" t="s">
        <v>109</v>
      </c>
      <c r="AV173" s="15" t="s">
        <v>159</v>
      </c>
      <c r="AW173" s="15" t="s">
        <v>30</v>
      </c>
      <c r="AX173" s="15" t="s">
        <v>84</v>
      </c>
      <c r="AY173" s="205" t="s">
        <v>153</v>
      </c>
    </row>
    <row r="174" spans="1:65" s="2" customFormat="1" ht="16.5" customHeight="1">
      <c r="A174" s="35"/>
      <c r="B174" s="143"/>
      <c r="C174" s="175" t="s">
        <v>217</v>
      </c>
      <c r="D174" s="175" t="s">
        <v>155</v>
      </c>
      <c r="E174" s="176" t="s">
        <v>218</v>
      </c>
      <c r="F174" s="177" t="s">
        <v>219</v>
      </c>
      <c r="G174" s="178" t="s">
        <v>163</v>
      </c>
      <c r="H174" s="179">
        <v>5.3</v>
      </c>
      <c r="I174" s="180"/>
      <c r="J174" s="181">
        <f>ROUND(I174*H174,2)</f>
        <v>0</v>
      </c>
      <c r="K174" s="182"/>
      <c r="L174" s="36"/>
      <c r="M174" s="183" t="s">
        <v>1</v>
      </c>
      <c r="N174" s="184" t="s">
        <v>42</v>
      </c>
      <c r="O174" s="64"/>
      <c r="P174" s="185">
        <f>O174*H174</f>
        <v>0</v>
      </c>
      <c r="Q174" s="185">
        <v>0</v>
      </c>
      <c r="R174" s="185">
        <f>Q174*H174</f>
        <v>0</v>
      </c>
      <c r="S174" s="185">
        <v>0</v>
      </c>
      <c r="T174" s="186">
        <f>S174*H174</f>
        <v>0</v>
      </c>
      <c r="U174" s="35"/>
      <c r="V174" s="35"/>
      <c r="W174" s="35"/>
      <c r="X174" s="35"/>
      <c r="Y174" s="35"/>
      <c r="Z174" s="35"/>
      <c r="AA174" s="35"/>
      <c r="AB174" s="35"/>
      <c r="AC174" s="35"/>
      <c r="AD174" s="35"/>
      <c r="AE174" s="35"/>
      <c r="AR174" s="187" t="s">
        <v>159</v>
      </c>
      <c r="AT174" s="187" t="s">
        <v>155</v>
      </c>
      <c r="AU174" s="187" t="s">
        <v>109</v>
      </c>
      <c r="AY174" s="18" t="s">
        <v>153</v>
      </c>
      <c r="BE174" s="104">
        <f>IF(N174="základná",J174,0)</f>
        <v>0</v>
      </c>
      <c r="BF174" s="104">
        <f>IF(N174="znížená",J174,0)</f>
        <v>0</v>
      </c>
      <c r="BG174" s="104">
        <f>IF(N174="zákl. prenesená",J174,0)</f>
        <v>0</v>
      </c>
      <c r="BH174" s="104">
        <f>IF(N174="zníž. prenesená",J174,0)</f>
        <v>0</v>
      </c>
      <c r="BI174" s="104">
        <f>IF(N174="nulová",J174,0)</f>
        <v>0</v>
      </c>
      <c r="BJ174" s="18" t="s">
        <v>109</v>
      </c>
      <c r="BK174" s="104">
        <f>ROUND(I174*H174,2)</f>
        <v>0</v>
      </c>
      <c r="BL174" s="18" t="s">
        <v>159</v>
      </c>
      <c r="BM174" s="187" t="s">
        <v>220</v>
      </c>
    </row>
    <row r="175" spans="1:65" s="13" customFormat="1" ht="11.25">
      <c r="B175" s="188"/>
      <c r="D175" s="189" t="s">
        <v>165</v>
      </c>
      <c r="E175" s="190" t="s">
        <v>1</v>
      </c>
      <c r="F175" s="191" t="s">
        <v>221</v>
      </c>
      <c r="H175" s="190" t="s">
        <v>1</v>
      </c>
      <c r="I175" s="192"/>
      <c r="L175" s="188"/>
      <c r="M175" s="193"/>
      <c r="N175" s="194"/>
      <c r="O175" s="194"/>
      <c r="P175" s="194"/>
      <c r="Q175" s="194"/>
      <c r="R175" s="194"/>
      <c r="S175" s="194"/>
      <c r="T175" s="195"/>
      <c r="AT175" s="190" t="s">
        <v>165</v>
      </c>
      <c r="AU175" s="190" t="s">
        <v>109</v>
      </c>
      <c r="AV175" s="13" t="s">
        <v>84</v>
      </c>
      <c r="AW175" s="13" t="s">
        <v>30</v>
      </c>
      <c r="AX175" s="13" t="s">
        <v>76</v>
      </c>
      <c r="AY175" s="190" t="s">
        <v>153</v>
      </c>
    </row>
    <row r="176" spans="1:65" s="14" customFormat="1" ht="11.25">
      <c r="B176" s="196"/>
      <c r="D176" s="189" t="s">
        <v>165</v>
      </c>
      <c r="E176" s="197" t="s">
        <v>1</v>
      </c>
      <c r="F176" s="198" t="s">
        <v>200</v>
      </c>
      <c r="H176" s="199">
        <v>5.3</v>
      </c>
      <c r="I176" s="200"/>
      <c r="L176" s="196"/>
      <c r="M176" s="201"/>
      <c r="N176" s="202"/>
      <c r="O176" s="202"/>
      <c r="P176" s="202"/>
      <c r="Q176" s="202"/>
      <c r="R176" s="202"/>
      <c r="S176" s="202"/>
      <c r="T176" s="203"/>
      <c r="AT176" s="197" t="s">
        <v>165</v>
      </c>
      <c r="AU176" s="197" t="s">
        <v>109</v>
      </c>
      <c r="AV176" s="14" t="s">
        <v>109</v>
      </c>
      <c r="AW176" s="14" t="s">
        <v>30</v>
      </c>
      <c r="AX176" s="14" t="s">
        <v>84</v>
      </c>
      <c r="AY176" s="197" t="s">
        <v>153</v>
      </c>
    </row>
    <row r="177" spans="1:65" s="2" customFormat="1" ht="21.75" customHeight="1">
      <c r="A177" s="35"/>
      <c r="B177" s="143"/>
      <c r="C177" s="175" t="s">
        <v>222</v>
      </c>
      <c r="D177" s="175" t="s">
        <v>155</v>
      </c>
      <c r="E177" s="176" t="s">
        <v>223</v>
      </c>
      <c r="F177" s="177" t="s">
        <v>224</v>
      </c>
      <c r="G177" s="178" t="s">
        <v>163</v>
      </c>
      <c r="H177" s="179">
        <v>161.46799999999999</v>
      </c>
      <c r="I177" s="180"/>
      <c r="J177" s="181">
        <f>ROUND(I177*H177,2)</f>
        <v>0</v>
      </c>
      <c r="K177" s="182"/>
      <c r="L177" s="36"/>
      <c r="M177" s="183" t="s">
        <v>1</v>
      </c>
      <c r="N177" s="184" t="s">
        <v>42</v>
      </c>
      <c r="O177" s="64"/>
      <c r="P177" s="185">
        <f>O177*H177</f>
        <v>0</v>
      </c>
      <c r="Q177" s="185">
        <v>0</v>
      </c>
      <c r="R177" s="185">
        <f>Q177*H177</f>
        <v>0</v>
      </c>
      <c r="S177" s="185">
        <v>0</v>
      </c>
      <c r="T177" s="186">
        <f>S177*H177</f>
        <v>0</v>
      </c>
      <c r="U177" s="35"/>
      <c r="V177" s="35"/>
      <c r="W177" s="35"/>
      <c r="X177" s="35"/>
      <c r="Y177" s="35"/>
      <c r="Z177" s="35"/>
      <c r="AA177" s="35"/>
      <c r="AB177" s="35"/>
      <c r="AC177" s="35"/>
      <c r="AD177" s="35"/>
      <c r="AE177" s="35"/>
      <c r="AR177" s="187" t="s">
        <v>159</v>
      </c>
      <c r="AT177" s="187" t="s">
        <v>155</v>
      </c>
      <c r="AU177" s="187" t="s">
        <v>109</v>
      </c>
      <c r="AY177" s="18" t="s">
        <v>153</v>
      </c>
      <c r="BE177" s="104">
        <f>IF(N177="základná",J177,0)</f>
        <v>0</v>
      </c>
      <c r="BF177" s="104">
        <f>IF(N177="znížená",J177,0)</f>
        <v>0</v>
      </c>
      <c r="BG177" s="104">
        <f>IF(N177="zákl. prenesená",J177,0)</f>
        <v>0</v>
      </c>
      <c r="BH177" s="104">
        <f>IF(N177="zníž. prenesená",J177,0)</f>
        <v>0</v>
      </c>
      <c r="BI177" s="104">
        <f>IF(N177="nulová",J177,0)</f>
        <v>0</v>
      </c>
      <c r="BJ177" s="18" t="s">
        <v>109</v>
      </c>
      <c r="BK177" s="104">
        <f>ROUND(I177*H177,2)</f>
        <v>0</v>
      </c>
      <c r="BL177" s="18" t="s">
        <v>159</v>
      </c>
      <c r="BM177" s="187" t="s">
        <v>225</v>
      </c>
    </row>
    <row r="178" spans="1:65" s="13" customFormat="1" ht="11.25">
      <c r="B178" s="188"/>
      <c r="D178" s="189" t="s">
        <v>165</v>
      </c>
      <c r="E178" s="190" t="s">
        <v>1</v>
      </c>
      <c r="F178" s="191" t="s">
        <v>226</v>
      </c>
      <c r="H178" s="190" t="s">
        <v>1</v>
      </c>
      <c r="I178" s="192"/>
      <c r="L178" s="188"/>
      <c r="M178" s="193"/>
      <c r="N178" s="194"/>
      <c r="O178" s="194"/>
      <c r="P178" s="194"/>
      <c r="Q178" s="194"/>
      <c r="R178" s="194"/>
      <c r="S178" s="194"/>
      <c r="T178" s="195"/>
      <c r="AT178" s="190" t="s">
        <v>165</v>
      </c>
      <c r="AU178" s="190" t="s">
        <v>109</v>
      </c>
      <c r="AV178" s="13" t="s">
        <v>84</v>
      </c>
      <c r="AW178" s="13" t="s">
        <v>30</v>
      </c>
      <c r="AX178" s="13" t="s">
        <v>76</v>
      </c>
      <c r="AY178" s="190" t="s">
        <v>153</v>
      </c>
    </row>
    <row r="179" spans="1:65" s="14" customFormat="1" ht="11.25">
      <c r="B179" s="196"/>
      <c r="D179" s="189" t="s">
        <v>165</v>
      </c>
      <c r="E179" s="197" t="s">
        <v>1</v>
      </c>
      <c r="F179" s="198" t="s">
        <v>227</v>
      </c>
      <c r="H179" s="199">
        <v>161.46799999999999</v>
      </c>
      <c r="I179" s="200"/>
      <c r="L179" s="196"/>
      <c r="M179" s="201"/>
      <c r="N179" s="202"/>
      <c r="O179" s="202"/>
      <c r="P179" s="202"/>
      <c r="Q179" s="202"/>
      <c r="R179" s="202"/>
      <c r="S179" s="202"/>
      <c r="T179" s="203"/>
      <c r="AT179" s="197" t="s">
        <v>165</v>
      </c>
      <c r="AU179" s="197" t="s">
        <v>109</v>
      </c>
      <c r="AV179" s="14" t="s">
        <v>109</v>
      </c>
      <c r="AW179" s="14" t="s">
        <v>30</v>
      </c>
      <c r="AX179" s="14" t="s">
        <v>84</v>
      </c>
      <c r="AY179" s="197" t="s">
        <v>153</v>
      </c>
    </row>
    <row r="180" spans="1:65" s="12" customFormat="1" ht="22.9" customHeight="1">
      <c r="B180" s="162"/>
      <c r="D180" s="163" t="s">
        <v>75</v>
      </c>
      <c r="E180" s="173" t="s">
        <v>109</v>
      </c>
      <c r="F180" s="173" t="s">
        <v>228</v>
      </c>
      <c r="I180" s="165"/>
      <c r="J180" s="174">
        <f>BK180</f>
        <v>0</v>
      </c>
      <c r="L180" s="162"/>
      <c r="M180" s="167"/>
      <c r="N180" s="168"/>
      <c r="O180" s="168"/>
      <c r="P180" s="169">
        <f>SUM(P181:P217)</f>
        <v>0</v>
      </c>
      <c r="Q180" s="168"/>
      <c r="R180" s="169">
        <f>SUM(R181:R217)</f>
        <v>14.678462849999999</v>
      </c>
      <c r="S180" s="168"/>
      <c r="T180" s="170">
        <f>SUM(T181:T217)</f>
        <v>0</v>
      </c>
      <c r="AR180" s="163" t="s">
        <v>84</v>
      </c>
      <c r="AT180" s="171" t="s">
        <v>75</v>
      </c>
      <c r="AU180" s="171" t="s">
        <v>84</v>
      </c>
      <c r="AY180" s="163" t="s">
        <v>153</v>
      </c>
      <c r="BK180" s="172">
        <f>SUM(BK181:BK217)</f>
        <v>0</v>
      </c>
    </row>
    <row r="181" spans="1:65" s="2" customFormat="1" ht="33" customHeight="1">
      <c r="A181" s="35"/>
      <c r="B181" s="143"/>
      <c r="C181" s="175" t="s">
        <v>229</v>
      </c>
      <c r="D181" s="175" t="s">
        <v>155</v>
      </c>
      <c r="E181" s="176" t="s">
        <v>230</v>
      </c>
      <c r="F181" s="177" t="s">
        <v>231</v>
      </c>
      <c r="G181" s="178" t="s">
        <v>163</v>
      </c>
      <c r="H181" s="179">
        <v>0.378</v>
      </c>
      <c r="I181" s="180"/>
      <c r="J181" s="181">
        <f>ROUND(I181*H181,2)</f>
        <v>0</v>
      </c>
      <c r="K181" s="182"/>
      <c r="L181" s="36"/>
      <c r="M181" s="183" t="s">
        <v>1</v>
      </c>
      <c r="N181" s="184" t="s">
        <v>42</v>
      </c>
      <c r="O181" s="64"/>
      <c r="P181" s="185">
        <f>O181*H181</f>
        <v>0</v>
      </c>
      <c r="Q181" s="185">
        <v>1.665</v>
      </c>
      <c r="R181" s="185">
        <f>Q181*H181</f>
        <v>0.62936999999999999</v>
      </c>
      <c r="S181" s="185">
        <v>0</v>
      </c>
      <c r="T181" s="186">
        <f>S181*H181</f>
        <v>0</v>
      </c>
      <c r="U181" s="35"/>
      <c r="V181" s="35"/>
      <c r="W181" s="35"/>
      <c r="X181" s="35"/>
      <c r="Y181" s="35"/>
      <c r="Z181" s="35"/>
      <c r="AA181" s="35"/>
      <c r="AB181" s="35"/>
      <c r="AC181" s="35"/>
      <c r="AD181" s="35"/>
      <c r="AE181" s="35"/>
      <c r="AR181" s="187" t="s">
        <v>159</v>
      </c>
      <c r="AT181" s="187" t="s">
        <v>155</v>
      </c>
      <c r="AU181" s="187" t="s">
        <v>109</v>
      </c>
      <c r="AY181" s="18" t="s">
        <v>153</v>
      </c>
      <c r="BE181" s="104">
        <f>IF(N181="základná",J181,0)</f>
        <v>0</v>
      </c>
      <c r="BF181" s="104">
        <f>IF(N181="znížená",J181,0)</f>
        <v>0</v>
      </c>
      <c r="BG181" s="104">
        <f>IF(N181="zákl. prenesená",J181,0)</f>
        <v>0</v>
      </c>
      <c r="BH181" s="104">
        <f>IF(N181="zníž. prenesená",J181,0)</f>
        <v>0</v>
      </c>
      <c r="BI181" s="104">
        <f>IF(N181="nulová",J181,0)</f>
        <v>0</v>
      </c>
      <c r="BJ181" s="18" t="s">
        <v>109</v>
      </c>
      <c r="BK181" s="104">
        <f>ROUND(I181*H181,2)</f>
        <v>0</v>
      </c>
      <c r="BL181" s="18" t="s">
        <v>159</v>
      </c>
      <c r="BM181" s="187" t="s">
        <v>232</v>
      </c>
    </row>
    <row r="182" spans="1:65" s="14" customFormat="1" ht="11.25">
      <c r="B182" s="196"/>
      <c r="D182" s="189" t="s">
        <v>165</v>
      </c>
      <c r="E182" s="197" t="s">
        <v>1</v>
      </c>
      <c r="F182" s="198" t="s">
        <v>233</v>
      </c>
      <c r="H182" s="199">
        <v>0.378</v>
      </c>
      <c r="I182" s="200"/>
      <c r="L182" s="196"/>
      <c r="M182" s="201"/>
      <c r="N182" s="202"/>
      <c r="O182" s="202"/>
      <c r="P182" s="202"/>
      <c r="Q182" s="202"/>
      <c r="R182" s="202"/>
      <c r="S182" s="202"/>
      <c r="T182" s="203"/>
      <c r="AT182" s="197" t="s">
        <v>165</v>
      </c>
      <c r="AU182" s="197" t="s">
        <v>109</v>
      </c>
      <c r="AV182" s="14" t="s">
        <v>109</v>
      </c>
      <c r="AW182" s="14" t="s">
        <v>30</v>
      </c>
      <c r="AX182" s="14" t="s">
        <v>84</v>
      </c>
      <c r="AY182" s="197" t="s">
        <v>153</v>
      </c>
    </row>
    <row r="183" spans="1:65" s="2" customFormat="1" ht="33" customHeight="1">
      <c r="A183" s="35"/>
      <c r="B183" s="143"/>
      <c r="C183" s="175" t="s">
        <v>234</v>
      </c>
      <c r="D183" s="175" t="s">
        <v>155</v>
      </c>
      <c r="E183" s="176" t="s">
        <v>235</v>
      </c>
      <c r="F183" s="177" t="s">
        <v>236</v>
      </c>
      <c r="G183" s="178" t="s">
        <v>237</v>
      </c>
      <c r="H183" s="179">
        <v>6.3</v>
      </c>
      <c r="I183" s="180"/>
      <c r="J183" s="181">
        <f>ROUND(I183*H183,2)</f>
        <v>0</v>
      </c>
      <c r="K183" s="182"/>
      <c r="L183" s="36"/>
      <c r="M183" s="183" t="s">
        <v>1</v>
      </c>
      <c r="N183" s="184" t="s">
        <v>42</v>
      </c>
      <c r="O183" s="64"/>
      <c r="P183" s="185">
        <f>O183*H183</f>
        <v>0</v>
      </c>
      <c r="Q183" s="185">
        <v>1.8000000000000001E-4</v>
      </c>
      <c r="R183" s="185">
        <f>Q183*H183</f>
        <v>1.134E-3</v>
      </c>
      <c r="S183" s="185">
        <v>0</v>
      </c>
      <c r="T183" s="186">
        <f>S183*H183</f>
        <v>0</v>
      </c>
      <c r="U183" s="35"/>
      <c r="V183" s="35"/>
      <c r="W183" s="35"/>
      <c r="X183" s="35"/>
      <c r="Y183" s="35"/>
      <c r="Z183" s="35"/>
      <c r="AA183" s="35"/>
      <c r="AB183" s="35"/>
      <c r="AC183" s="35"/>
      <c r="AD183" s="35"/>
      <c r="AE183" s="35"/>
      <c r="AR183" s="187" t="s">
        <v>159</v>
      </c>
      <c r="AT183" s="187" t="s">
        <v>155</v>
      </c>
      <c r="AU183" s="187" t="s">
        <v>109</v>
      </c>
      <c r="AY183" s="18" t="s">
        <v>153</v>
      </c>
      <c r="BE183" s="104">
        <f>IF(N183="základná",J183,0)</f>
        <v>0</v>
      </c>
      <c r="BF183" s="104">
        <f>IF(N183="znížená",J183,0)</f>
        <v>0</v>
      </c>
      <c r="BG183" s="104">
        <f>IF(N183="zákl. prenesená",J183,0)</f>
        <v>0</v>
      </c>
      <c r="BH183" s="104">
        <f>IF(N183="zníž. prenesená",J183,0)</f>
        <v>0</v>
      </c>
      <c r="BI183" s="104">
        <f>IF(N183="nulová",J183,0)</f>
        <v>0</v>
      </c>
      <c r="BJ183" s="18" t="s">
        <v>109</v>
      </c>
      <c r="BK183" s="104">
        <f>ROUND(I183*H183,2)</f>
        <v>0</v>
      </c>
      <c r="BL183" s="18" t="s">
        <v>159</v>
      </c>
      <c r="BM183" s="187" t="s">
        <v>238</v>
      </c>
    </row>
    <row r="184" spans="1:65" s="14" customFormat="1" ht="11.25">
      <c r="B184" s="196"/>
      <c r="D184" s="189" t="s">
        <v>165</v>
      </c>
      <c r="E184" s="197" t="s">
        <v>1</v>
      </c>
      <c r="F184" s="198" t="s">
        <v>239</v>
      </c>
      <c r="H184" s="199">
        <v>6.3</v>
      </c>
      <c r="I184" s="200"/>
      <c r="L184" s="196"/>
      <c r="M184" s="201"/>
      <c r="N184" s="202"/>
      <c r="O184" s="202"/>
      <c r="P184" s="202"/>
      <c r="Q184" s="202"/>
      <c r="R184" s="202"/>
      <c r="S184" s="202"/>
      <c r="T184" s="203"/>
      <c r="AT184" s="197" t="s">
        <v>165</v>
      </c>
      <c r="AU184" s="197" t="s">
        <v>109</v>
      </c>
      <c r="AV184" s="14" t="s">
        <v>109</v>
      </c>
      <c r="AW184" s="14" t="s">
        <v>30</v>
      </c>
      <c r="AX184" s="14" t="s">
        <v>84</v>
      </c>
      <c r="AY184" s="197" t="s">
        <v>153</v>
      </c>
    </row>
    <row r="185" spans="1:65" s="2" customFormat="1" ht="16.5" customHeight="1">
      <c r="A185" s="35"/>
      <c r="B185" s="143"/>
      <c r="C185" s="212" t="s">
        <v>240</v>
      </c>
      <c r="D185" s="212" t="s">
        <v>241</v>
      </c>
      <c r="E185" s="213" t="s">
        <v>242</v>
      </c>
      <c r="F185" s="214" t="s">
        <v>243</v>
      </c>
      <c r="G185" s="215" t="s">
        <v>237</v>
      </c>
      <c r="H185" s="216">
        <v>7.2450000000000001</v>
      </c>
      <c r="I185" s="217"/>
      <c r="J185" s="218">
        <f>ROUND(I185*H185,2)</f>
        <v>0</v>
      </c>
      <c r="K185" s="219"/>
      <c r="L185" s="220"/>
      <c r="M185" s="221" t="s">
        <v>1</v>
      </c>
      <c r="N185" s="222" t="s">
        <v>42</v>
      </c>
      <c r="O185" s="64"/>
      <c r="P185" s="185">
        <f>O185*H185</f>
        <v>0</v>
      </c>
      <c r="Q185" s="185">
        <v>1.3999999999999999E-4</v>
      </c>
      <c r="R185" s="185">
        <f>Q185*H185</f>
        <v>1.0142999999999999E-3</v>
      </c>
      <c r="S185" s="185">
        <v>0</v>
      </c>
      <c r="T185" s="186">
        <f>S185*H185</f>
        <v>0</v>
      </c>
      <c r="U185" s="35"/>
      <c r="V185" s="35"/>
      <c r="W185" s="35"/>
      <c r="X185" s="35"/>
      <c r="Y185" s="35"/>
      <c r="Z185" s="35"/>
      <c r="AA185" s="35"/>
      <c r="AB185" s="35"/>
      <c r="AC185" s="35"/>
      <c r="AD185" s="35"/>
      <c r="AE185" s="35"/>
      <c r="AR185" s="187" t="s">
        <v>195</v>
      </c>
      <c r="AT185" s="187" t="s">
        <v>241</v>
      </c>
      <c r="AU185" s="187" t="s">
        <v>109</v>
      </c>
      <c r="AY185" s="18" t="s">
        <v>153</v>
      </c>
      <c r="BE185" s="104">
        <f>IF(N185="základná",J185,0)</f>
        <v>0</v>
      </c>
      <c r="BF185" s="104">
        <f>IF(N185="znížená",J185,0)</f>
        <v>0</v>
      </c>
      <c r="BG185" s="104">
        <f>IF(N185="zákl. prenesená",J185,0)</f>
        <v>0</v>
      </c>
      <c r="BH185" s="104">
        <f>IF(N185="zníž. prenesená",J185,0)</f>
        <v>0</v>
      </c>
      <c r="BI185" s="104">
        <f>IF(N185="nulová",J185,0)</f>
        <v>0</v>
      </c>
      <c r="BJ185" s="18" t="s">
        <v>109</v>
      </c>
      <c r="BK185" s="104">
        <f>ROUND(I185*H185,2)</f>
        <v>0</v>
      </c>
      <c r="BL185" s="18" t="s">
        <v>159</v>
      </c>
      <c r="BM185" s="187" t="s">
        <v>244</v>
      </c>
    </row>
    <row r="186" spans="1:65" s="14" customFormat="1" ht="11.25">
      <c r="B186" s="196"/>
      <c r="D186" s="189" t="s">
        <v>165</v>
      </c>
      <c r="E186" s="197" t="s">
        <v>1</v>
      </c>
      <c r="F186" s="198" t="s">
        <v>245</v>
      </c>
      <c r="H186" s="199">
        <v>7.2450000000000001</v>
      </c>
      <c r="I186" s="200"/>
      <c r="L186" s="196"/>
      <c r="M186" s="201"/>
      <c r="N186" s="202"/>
      <c r="O186" s="202"/>
      <c r="P186" s="202"/>
      <c r="Q186" s="202"/>
      <c r="R186" s="202"/>
      <c r="S186" s="202"/>
      <c r="T186" s="203"/>
      <c r="AT186" s="197" t="s">
        <v>165</v>
      </c>
      <c r="AU186" s="197" t="s">
        <v>109</v>
      </c>
      <c r="AV186" s="14" t="s">
        <v>109</v>
      </c>
      <c r="AW186" s="14" t="s">
        <v>30</v>
      </c>
      <c r="AX186" s="14" t="s">
        <v>84</v>
      </c>
      <c r="AY186" s="197" t="s">
        <v>153</v>
      </c>
    </row>
    <row r="187" spans="1:65" s="2" customFormat="1" ht="16.5" customHeight="1">
      <c r="A187" s="35"/>
      <c r="B187" s="143"/>
      <c r="C187" s="175" t="s">
        <v>246</v>
      </c>
      <c r="D187" s="175" t="s">
        <v>155</v>
      </c>
      <c r="E187" s="176" t="s">
        <v>247</v>
      </c>
      <c r="F187" s="177" t="s">
        <v>248</v>
      </c>
      <c r="G187" s="178" t="s">
        <v>163</v>
      </c>
      <c r="H187" s="179">
        <v>0.126</v>
      </c>
      <c r="I187" s="180"/>
      <c r="J187" s="181">
        <f>ROUND(I187*H187,2)</f>
        <v>0</v>
      </c>
      <c r="K187" s="182"/>
      <c r="L187" s="36"/>
      <c r="M187" s="183" t="s">
        <v>1</v>
      </c>
      <c r="N187" s="184" t="s">
        <v>42</v>
      </c>
      <c r="O187" s="64"/>
      <c r="P187" s="185">
        <f>O187*H187</f>
        <v>0</v>
      </c>
      <c r="Q187" s="185">
        <v>1.9205000000000001</v>
      </c>
      <c r="R187" s="185">
        <f>Q187*H187</f>
        <v>0.241983</v>
      </c>
      <c r="S187" s="185">
        <v>0</v>
      </c>
      <c r="T187" s="186">
        <f>S187*H187</f>
        <v>0</v>
      </c>
      <c r="U187" s="35"/>
      <c r="V187" s="35"/>
      <c r="W187" s="35"/>
      <c r="X187" s="35"/>
      <c r="Y187" s="35"/>
      <c r="Z187" s="35"/>
      <c r="AA187" s="35"/>
      <c r="AB187" s="35"/>
      <c r="AC187" s="35"/>
      <c r="AD187" s="35"/>
      <c r="AE187" s="35"/>
      <c r="AR187" s="187" t="s">
        <v>159</v>
      </c>
      <c r="AT187" s="187" t="s">
        <v>155</v>
      </c>
      <c r="AU187" s="187" t="s">
        <v>109</v>
      </c>
      <c r="AY187" s="18" t="s">
        <v>153</v>
      </c>
      <c r="BE187" s="104">
        <f>IF(N187="základná",J187,0)</f>
        <v>0</v>
      </c>
      <c r="BF187" s="104">
        <f>IF(N187="znížená",J187,0)</f>
        <v>0</v>
      </c>
      <c r="BG187" s="104">
        <f>IF(N187="zákl. prenesená",J187,0)</f>
        <v>0</v>
      </c>
      <c r="BH187" s="104">
        <f>IF(N187="zníž. prenesená",J187,0)</f>
        <v>0</v>
      </c>
      <c r="BI187" s="104">
        <f>IF(N187="nulová",J187,0)</f>
        <v>0</v>
      </c>
      <c r="BJ187" s="18" t="s">
        <v>109</v>
      </c>
      <c r="BK187" s="104">
        <f>ROUND(I187*H187,2)</f>
        <v>0</v>
      </c>
      <c r="BL187" s="18" t="s">
        <v>159</v>
      </c>
      <c r="BM187" s="187" t="s">
        <v>249</v>
      </c>
    </row>
    <row r="188" spans="1:65" s="14" customFormat="1" ht="11.25">
      <c r="B188" s="196"/>
      <c r="D188" s="189" t="s">
        <v>165</v>
      </c>
      <c r="E188" s="197" t="s">
        <v>1</v>
      </c>
      <c r="F188" s="198" t="s">
        <v>250</v>
      </c>
      <c r="H188" s="199">
        <v>0.126</v>
      </c>
      <c r="I188" s="200"/>
      <c r="L188" s="196"/>
      <c r="M188" s="201"/>
      <c r="N188" s="202"/>
      <c r="O188" s="202"/>
      <c r="P188" s="202"/>
      <c r="Q188" s="202"/>
      <c r="R188" s="202"/>
      <c r="S188" s="202"/>
      <c r="T188" s="203"/>
      <c r="AT188" s="197" t="s">
        <v>165</v>
      </c>
      <c r="AU188" s="197" t="s">
        <v>109</v>
      </c>
      <c r="AV188" s="14" t="s">
        <v>109</v>
      </c>
      <c r="AW188" s="14" t="s">
        <v>30</v>
      </c>
      <c r="AX188" s="14" t="s">
        <v>84</v>
      </c>
      <c r="AY188" s="197" t="s">
        <v>153</v>
      </c>
    </row>
    <row r="189" spans="1:65" s="2" customFormat="1" ht="21.75" customHeight="1">
      <c r="A189" s="35"/>
      <c r="B189" s="143"/>
      <c r="C189" s="175" t="s">
        <v>251</v>
      </c>
      <c r="D189" s="175" t="s">
        <v>155</v>
      </c>
      <c r="E189" s="176" t="s">
        <v>252</v>
      </c>
      <c r="F189" s="177" t="s">
        <v>253</v>
      </c>
      <c r="G189" s="178" t="s">
        <v>158</v>
      </c>
      <c r="H189" s="179">
        <v>12.6</v>
      </c>
      <c r="I189" s="180"/>
      <c r="J189" s="181">
        <f>ROUND(I189*H189,2)</f>
        <v>0</v>
      </c>
      <c r="K189" s="182"/>
      <c r="L189" s="36"/>
      <c r="M189" s="183" t="s">
        <v>1</v>
      </c>
      <c r="N189" s="184" t="s">
        <v>42</v>
      </c>
      <c r="O189" s="64"/>
      <c r="P189" s="185">
        <f>O189*H189</f>
        <v>0</v>
      </c>
      <c r="Q189" s="185">
        <v>7.7499999999999999E-3</v>
      </c>
      <c r="R189" s="185">
        <f>Q189*H189</f>
        <v>9.7650000000000001E-2</v>
      </c>
      <c r="S189" s="185">
        <v>0</v>
      </c>
      <c r="T189" s="186">
        <f>S189*H189</f>
        <v>0</v>
      </c>
      <c r="U189" s="35"/>
      <c r="V189" s="35"/>
      <c r="W189" s="35"/>
      <c r="X189" s="35"/>
      <c r="Y189" s="35"/>
      <c r="Z189" s="35"/>
      <c r="AA189" s="35"/>
      <c r="AB189" s="35"/>
      <c r="AC189" s="35"/>
      <c r="AD189" s="35"/>
      <c r="AE189" s="35"/>
      <c r="AR189" s="187" t="s">
        <v>159</v>
      </c>
      <c r="AT189" s="187" t="s">
        <v>155</v>
      </c>
      <c r="AU189" s="187" t="s">
        <v>109</v>
      </c>
      <c r="AY189" s="18" t="s">
        <v>153</v>
      </c>
      <c r="BE189" s="104">
        <f>IF(N189="základná",J189,0)</f>
        <v>0</v>
      </c>
      <c r="BF189" s="104">
        <f>IF(N189="znížená",J189,0)</f>
        <v>0</v>
      </c>
      <c r="BG189" s="104">
        <f>IF(N189="zákl. prenesená",J189,0)</f>
        <v>0</v>
      </c>
      <c r="BH189" s="104">
        <f>IF(N189="zníž. prenesená",J189,0)</f>
        <v>0</v>
      </c>
      <c r="BI189" s="104">
        <f>IF(N189="nulová",J189,0)</f>
        <v>0</v>
      </c>
      <c r="BJ189" s="18" t="s">
        <v>109</v>
      </c>
      <c r="BK189" s="104">
        <f>ROUND(I189*H189,2)</f>
        <v>0</v>
      </c>
      <c r="BL189" s="18" t="s">
        <v>159</v>
      </c>
      <c r="BM189" s="187" t="s">
        <v>254</v>
      </c>
    </row>
    <row r="190" spans="1:65" s="14" customFormat="1" ht="11.25">
      <c r="B190" s="196"/>
      <c r="D190" s="189" t="s">
        <v>165</v>
      </c>
      <c r="E190" s="197" t="s">
        <v>1</v>
      </c>
      <c r="F190" s="198" t="s">
        <v>108</v>
      </c>
      <c r="H190" s="199">
        <v>12.6</v>
      </c>
      <c r="I190" s="200"/>
      <c r="L190" s="196"/>
      <c r="M190" s="201"/>
      <c r="N190" s="202"/>
      <c r="O190" s="202"/>
      <c r="P190" s="202"/>
      <c r="Q190" s="202"/>
      <c r="R190" s="202"/>
      <c r="S190" s="202"/>
      <c r="T190" s="203"/>
      <c r="AT190" s="197" t="s">
        <v>165</v>
      </c>
      <c r="AU190" s="197" t="s">
        <v>109</v>
      </c>
      <c r="AV190" s="14" t="s">
        <v>109</v>
      </c>
      <c r="AW190" s="14" t="s">
        <v>30</v>
      </c>
      <c r="AX190" s="14" t="s">
        <v>76</v>
      </c>
      <c r="AY190" s="197" t="s">
        <v>153</v>
      </c>
    </row>
    <row r="191" spans="1:65" s="15" customFormat="1" ht="11.25">
      <c r="B191" s="204"/>
      <c r="D191" s="189" t="s">
        <v>165</v>
      </c>
      <c r="E191" s="205" t="s">
        <v>107</v>
      </c>
      <c r="F191" s="206" t="s">
        <v>170</v>
      </c>
      <c r="H191" s="207">
        <v>12.6</v>
      </c>
      <c r="I191" s="208"/>
      <c r="L191" s="204"/>
      <c r="M191" s="209"/>
      <c r="N191" s="210"/>
      <c r="O191" s="210"/>
      <c r="P191" s="210"/>
      <c r="Q191" s="210"/>
      <c r="R191" s="210"/>
      <c r="S191" s="210"/>
      <c r="T191" s="211"/>
      <c r="AT191" s="205" t="s">
        <v>165</v>
      </c>
      <c r="AU191" s="205" t="s">
        <v>109</v>
      </c>
      <c r="AV191" s="15" t="s">
        <v>159</v>
      </c>
      <c r="AW191" s="15" t="s">
        <v>30</v>
      </c>
      <c r="AX191" s="15" t="s">
        <v>84</v>
      </c>
      <c r="AY191" s="205" t="s">
        <v>153</v>
      </c>
    </row>
    <row r="192" spans="1:65" s="2" customFormat="1" ht="24.2" customHeight="1">
      <c r="A192" s="35"/>
      <c r="B192" s="143"/>
      <c r="C192" s="175" t="s">
        <v>255</v>
      </c>
      <c r="D192" s="175" t="s">
        <v>155</v>
      </c>
      <c r="E192" s="176" t="s">
        <v>256</v>
      </c>
      <c r="F192" s="177" t="s">
        <v>257</v>
      </c>
      <c r="G192" s="178" t="s">
        <v>163</v>
      </c>
      <c r="H192" s="179">
        <v>0.45</v>
      </c>
      <c r="I192" s="180"/>
      <c r="J192" s="181">
        <f>ROUND(I192*H192,2)</f>
        <v>0</v>
      </c>
      <c r="K192" s="182"/>
      <c r="L192" s="36"/>
      <c r="M192" s="183" t="s">
        <v>1</v>
      </c>
      <c r="N192" s="184" t="s">
        <v>42</v>
      </c>
      <c r="O192" s="64"/>
      <c r="P192" s="185">
        <f>O192*H192</f>
        <v>0</v>
      </c>
      <c r="Q192" s="185">
        <v>2.0699999999999998</v>
      </c>
      <c r="R192" s="185">
        <f>Q192*H192</f>
        <v>0.93149999999999999</v>
      </c>
      <c r="S192" s="185">
        <v>0</v>
      </c>
      <c r="T192" s="186">
        <f>S192*H192</f>
        <v>0</v>
      </c>
      <c r="U192" s="35"/>
      <c r="V192" s="35"/>
      <c r="W192" s="35"/>
      <c r="X192" s="35"/>
      <c r="Y192" s="35"/>
      <c r="Z192" s="35"/>
      <c r="AA192" s="35"/>
      <c r="AB192" s="35"/>
      <c r="AC192" s="35"/>
      <c r="AD192" s="35"/>
      <c r="AE192" s="35"/>
      <c r="AR192" s="187" t="s">
        <v>159</v>
      </c>
      <c r="AT192" s="187" t="s">
        <v>155</v>
      </c>
      <c r="AU192" s="187" t="s">
        <v>109</v>
      </c>
      <c r="AY192" s="18" t="s">
        <v>153</v>
      </c>
      <c r="BE192" s="104">
        <f>IF(N192="základná",J192,0)</f>
        <v>0</v>
      </c>
      <c r="BF192" s="104">
        <f>IF(N192="znížená",J192,0)</f>
        <v>0</v>
      </c>
      <c r="BG192" s="104">
        <f>IF(N192="zákl. prenesená",J192,0)</f>
        <v>0</v>
      </c>
      <c r="BH192" s="104">
        <f>IF(N192="zníž. prenesená",J192,0)</f>
        <v>0</v>
      </c>
      <c r="BI192" s="104">
        <f>IF(N192="nulová",J192,0)</f>
        <v>0</v>
      </c>
      <c r="BJ192" s="18" t="s">
        <v>109</v>
      </c>
      <c r="BK192" s="104">
        <f>ROUND(I192*H192,2)</f>
        <v>0</v>
      </c>
      <c r="BL192" s="18" t="s">
        <v>159</v>
      </c>
      <c r="BM192" s="187" t="s">
        <v>258</v>
      </c>
    </row>
    <row r="193" spans="1:65" s="13" customFormat="1" ht="11.25">
      <c r="B193" s="188"/>
      <c r="D193" s="189" t="s">
        <v>165</v>
      </c>
      <c r="E193" s="190" t="s">
        <v>1</v>
      </c>
      <c r="F193" s="191" t="s">
        <v>189</v>
      </c>
      <c r="H193" s="190" t="s">
        <v>1</v>
      </c>
      <c r="I193" s="192"/>
      <c r="L193" s="188"/>
      <c r="M193" s="193"/>
      <c r="N193" s="194"/>
      <c r="O193" s="194"/>
      <c r="P193" s="194"/>
      <c r="Q193" s="194"/>
      <c r="R193" s="194"/>
      <c r="S193" s="194"/>
      <c r="T193" s="195"/>
      <c r="AT193" s="190" t="s">
        <v>165</v>
      </c>
      <c r="AU193" s="190" t="s">
        <v>109</v>
      </c>
      <c r="AV193" s="13" t="s">
        <v>84</v>
      </c>
      <c r="AW193" s="13" t="s">
        <v>30</v>
      </c>
      <c r="AX193" s="13" t="s">
        <v>76</v>
      </c>
      <c r="AY193" s="190" t="s">
        <v>153</v>
      </c>
    </row>
    <row r="194" spans="1:65" s="14" customFormat="1" ht="11.25">
      <c r="B194" s="196"/>
      <c r="D194" s="189" t="s">
        <v>165</v>
      </c>
      <c r="E194" s="197" t="s">
        <v>1</v>
      </c>
      <c r="F194" s="198" t="s">
        <v>259</v>
      </c>
      <c r="H194" s="199">
        <v>0.315</v>
      </c>
      <c r="I194" s="200"/>
      <c r="L194" s="196"/>
      <c r="M194" s="201"/>
      <c r="N194" s="202"/>
      <c r="O194" s="202"/>
      <c r="P194" s="202"/>
      <c r="Q194" s="202"/>
      <c r="R194" s="202"/>
      <c r="S194" s="202"/>
      <c r="T194" s="203"/>
      <c r="AT194" s="197" t="s">
        <v>165</v>
      </c>
      <c r="AU194" s="197" t="s">
        <v>109</v>
      </c>
      <c r="AV194" s="14" t="s">
        <v>109</v>
      </c>
      <c r="AW194" s="14" t="s">
        <v>30</v>
      </c>
      <c r="AX194" s="14" t="s">
        <v>76</v>
      </c>
      <c r="AY194" s="197" t="s">
        <v>153</v>
      </c>
    </row>
    <row r="195" spans="1:65" s="13" customFormat="1" ht="11.25">
      <c r="B195" s="188"/>
      <c r="D195" s="189" t="s">
        <v>165</v>
      </c>
      <c r="E195" s="190" t="s">
        <v>1</v>
      </c>
      <c r="F195" s="191" t="s">
        <v>260</v>
      </c>
      <c r="H195" s="190" t="s">
        <v>1</v>
      </c>
      <c r="I195" s="192"/>
      <c r="L195" s="188"/>
      <c r="M195" s="193"/>
      <c r="N195" s="194"/>
      <c r="O195" s="194"/>
      <c r="P195" s="194"/>
      <c r="Q195" s="194"/>
      <c r="R195" s="194"/>
      <c r="S195" s="194"/>
      <c r="T195" s="195"/>
      <c r="AT195" s="190" t="s">
        <v>165</v>
      </c>
      <c r="AU195" s="190" t="s">
        <v>109</v>
      </c>
      <c r="AV195" s="13" t="s">
        <v>84</v>
      </c>
      <c r="AW195" s="13" t="s">
        <v>30</v>
      </c>
      <c r="AX195" s="13" t="s">
        <v>76</v>
      </c>
      <c r="AY195" s="190" t="s">
        <v>153</v>
      </c>
    </row>
    <row r="196" spans="1:65" s="14" customFormat="1" ht="11.25">
      <c r="B196" s="196"/>
      <c r="D196" s="189" t="s">
        <v>165</v>
      </c>
      <c r="E196" s="197" t="s">
        <v>1</v>
      </c>
      <c r="F196" s="198" t="s">
        <v>261</v>
      </c>
      <c r="H196" s="199">
        <v>0.13500000000000001</v>
      </c>
      <c r="I196" s="200"/>
      <c r="L196" s="196"/>
      <c r="M196" s="201"/>
      <c r="N196" s="202"/>
      <c r="O196" s="202"/>
      <c r="P196" s="202"/>
      <c r="Q196" s="202"/>
      <c r="R196" s="202"/>
      <c r="S196" s="202"/>
      <c r="T196" s="203"/>
      <c r="AT196" s="197" t="s">
        <v>165</v>
      </c>
      <c r="AU196" s="197" t="s">
        <v>109</v>
      </c>
      <c r="AV196" s="14" t="s">
        <v>109</v>
      </c>
      <c r="AW196" s="14" t="s">
        <v>30</v>
      </c>
      <c r="AX196" s="14" t="s">
        <v>76</v>
      </c>
      <c r="AY196" s="197" t="s">
        <v>153</v>
      </c>
    </row>
    <row r="197" spans="1:65" s="15" customFormat="1" ht="11.25">
      <c r="B197" s="204"/>
      <c r="D197" s="189" t="s">
        <v>165</v>
      </c>
      <c r="E197" s="205" t="s">
        <v>1</v>
      </c>
      <c r="F197" s="206" t="s">
        <v>170</v>
      </c>
      <c r="H197" s="207">
        <v>0.45</v>
      </c>
      <c r="I197" s="208"/>
      <c r="L197" s="204"/>
      <c r="M197" s="209"/>
      <c r="N197" s="210"/>
      <c r="O197" s="210"/>
      <c r="P197" s="210"/>
      <c r="Q197" s="210"/>
      <c r="R197" s="210"/>
      <c r="S197" s="210"/>
      <c r="T197" s="211"/>
      <c r="AT197" s="205" t="s">
        <v>165</v>
      </c>
      <c r="AU197" s="205" t="s">
        <v>109</v>
      </c>
      <c r="AV197" s="15" t="s">
        <v>159</v>
      </c>
      <c r="AW197" s="15" t="s">
        <v>30</v>
      </c>
      <c r="AX197" s="15" t="s">
        <v>84</v>
      </c>
      <c r="AY197" s="205" t="s">
        <v>153</v>
      </c>
    </row>
    <row r="198" spans="1:65" s="2" customFormat="1" ht="16.5" customHeight="1">
      <c r="A198" s="35"/>
      <c r="B198" s="143"/>
      <c r="C198" s="175" t="s">
        <v>7</v>
      </c>
      <c r="D198" s="175" t="s">
        <v>155</v>
      </c>
      <c r="E198" s="176" t="s">
        <v>262</v>
      </c>
      <c r="F198" s="177" t="s">
        <v>263</v>
      </c>
      <c r="G198" s="178" t="s">
        <v>163</v>
      </c>
      <c r="H198" s="179">
        <v>1.956</v>
      </c>
      <c r="I198" s="180"/>
      <c r="J198" s="181">
        <f>ROUND(I198*H198,2)</f>
        <v>0</v>
      </c>
      <c r="K198" s="182"/>
      <c r="L198" s="36"/>
      <c r="M198" s="183" t="s">
        <v>1</v>
      </c>
      <c r="N198" s="184" t="s">
        <v>42</v>
      </c>
      <c r="O198" s="64"/>
      <c r="P198" s="185">
        <f>O198*H198</f>
        <v>0</v>
      </c>
      <c r="Q198" s="185">
        <v>2.19407</v>
      </c>
      <c r="R198" s="185">
        <f>Q198*H198</f>
        <v>4.2916009199999996</v>
      </c>
      <c r="S198" s="185">
        <v>0</v>
      </c>
      <c r="T198" s="186">
        <f>S198*H198</f>
        <v>0</v>
      </c>
      <c r="U198" s="35"/>
      <c r="V198" s="35"/>
      <c r="W198" s="35"/>
      <c r="X198" s="35"/>
      <c r="Y198" s="35"/>
      <c r="Z198" s="35"/>
      <c r="AA198" s="35"/>
      <c r="AB198" s="35"/>
      <c r="AC198" s="35"/>
      <c r="AD198" s="35"/>
      <c r="AE198" s="35"/>
      <c r="AR198" s="187" t="s">
        <v>159</v>
      </c>
      <c r="AT198" s="187" t="s">
        <v>155</v>
      </c>
      <c r="AU198" s="187" t="s">
        <v>109</v>
      </c>
      <c r="AY198" s="18" t="s">
        <v>153</v>
      </c>
      <c r="BE198" s="104">
        <f>IF(N198="základná",J198,0)</f>
        <v>0</v>
      </c>
      <c r="BF198" s="104">
        <f>IF(N198="znížená",J198,0)</f>
        <v>0</v>
      </c>
      <c r="BG198" s="104">
        <f>IF(N198="zákl. prenesená",J198,0)</f>
        <v>0</v>
      </c>
      <c r="BH198" s="104">
        <f>IF(N198="zníž. prenesená",J198,0)</f>
        <v>0</v>
      </c>
      <c r="BI198" s="104">
        <f>IF(N198="nulová",J198,0)</f>
        <v>0</v>
      </c>
      <c r="BJ198" s="18" t="s">
        <v>109</v>
      </c>
      <c r="BK198" s="104">
        <f>ROUND(I198*H198,2)</f>
        <v>0</v>
      </c>
      <c r="BL198" s="18" t="s">
        <v>159</v>
      </c>
      <c r="BM198" s="187" t="s">
        <v>264</v>
      </c>
    </row>
    <row r="199" spans="1:65" s="13" customFormat="1" ht="11.25">
      <c r="B199" s="188"/>
      <c r="D199" s="189" t="s">
        <v>165</v>
      </c>
      <c r="E199" s="190" t="s">
        <v>1</v>
      </c>
      <c r="F199" s="191" t="s">
        <v>189</v>
      </c>
      <c r="H199" s="190" t="s">
        <v>1</v>
      </c>
      <c r="I199" s="192"/>
      <c r="L199" s="188"/>
      <c r="M199" s="193"/>
      <c r="N199" s="194"/>
      <c r="O199" s="194"/>
      <c r="P199" s="194"/>
      <c r="Q199" s="194"/>
      <c r="R199" s="194"/>
      <c r="S199" s="194"/>
      <c r="T199" s="195"/>
      <c r="AT199" s="190" t="s">
        <v>165</v>
      </c>
      <c r="AU199" s="190" t="s">
        <v>109</v>
      </c>
      <c r="AV199" s="13" t="s">
        <v>84</v>
      </c>
      <c r="AW199" s="13" t="s">
        <v>30</v>
      </c>
      <c r="AX199" s="13" t="s">
        <v>76</v>
      </c>
      <c r="AY199" s="190" t="s">
        <v>153</v>
      </c>
    </row>
    <row r="200" spans="1:65" s="14" customFormat="1" ht="11.25">
      <c r="B200" s="196"/>
      <c r="D200" s="189" t="s">
        <v>165</v>
      </c>
      <c r="E200" s="197" t="s">
        <v>1</v>
      </c>
      <c r="F200" s="198" t="s">
        <v>265</v>
      </c>
      <c r="H200" s="199">
        <v>1.956</v>
      </c>
      <c r="I200" s="200"/>
      <c r="L200" s="196"/>
      <c r="M200" s="201"/>
      <c r="N200" s="202"/>
      <c r="O200" s="202"/>
      <c r="P200" s="202"/>
      <c r="Q200" s="202"/>
      <c r="R200" s="202"/>
      <c r="S200" s="202"/>
      <c r="T200" s="203"/>
      <c r="AT200" s="197" t="s">
        <v>165</v>
      </c>
      <c r="AU200" s="197" t="s">
        <v>109</v>
      </c>
      <c r="AV200" s="14" t="s">
        <v>109</v>
      </c>
      <c r="AW200" s="14" t="s">
        <v>30</v>
      </c>
      <c r="AX200" s="14" t="s">
        <v>76</v>
      </c>
      <c r="AY200" s="197" t="s">
        <v>153</v>
      </c>
    </row>
    <row r="201" spans="1:65" s="15" customFormat="1" ht="11.25">
      <c r="B201" s="204"/>
      <c r="D201" s="189" t="s">
        <v>165</v>
      </c>
      <c r="E201" s="205" t="s">
        <v>1</v>
      </c>
      <c r="F201" s="206" t="s">
        <v>170</v>
      </c>
      <c r="H201" s="207">
        <v>1.956</v>
      </c>
      <c r="I201" s="208"/>
      <c r="L201" s="204"/>
      <c r="M201" s="209"/>
      <c r="N201" s="210"/>
      <c r="O201" s="210"/>
      <c r="P201" s="210"/>
      <c r="Q201" s="210"/>
      <c r="R201" s="210"/>
      <c r="S201" s="210"/>
      <c r="T201" s="211"/>
      <c r="AT201" s="205" t="s">
        <v>165</v>
      </c>
      <c r="AU201" s="205" t="s">
        <v>109</v>
      </c>
      <c r="AV201" s="15" t="s">
        <v>159</v>
      </c>
      <c r="AW201" s="15" t="s">
        <v>30</v>
      </c>
      <c r="AX201" s="15" t="s">
        <v>84</v>
      </c>
      <c r="AY201" s="205" t="s">
        <v>153</v>
      </c>
    </row>
    <row r="202" spans="1:65" s="13" customFormat="1" ht="11.25">
      <c r="B202" s="188"/>
      <c r="D202" s="189" t="s">
        <v>165</v>
      </c>
      <c r="E202" s="190" t="s">
        <v>1</v>
      </c>
      <c r="F202" s="191" t="s">
        <v>266</v>
      </c>
      <c r="H202" s="190" t="s">
        <v>1</v>
      </c>
      <c r="I202" s="192"/>
      <c r="L202" s="188"/>
      <c r="M202" s="193"/>
      <c r="N202" s="194"/>
      <c r="O202" s="194"/>
      <c r="P202" s="194"/>
      <c r="Q202" s="194"/>
      <c r="R202" s="194"/>
      <c r="S202" s="194"/>
      <c r="T202" s="195"/>
      <c r="AT202" s="190" t="s">
        <v>165</v>
      </c>
      <c r="AU202" s="190" t="s">
        <v>109</v>
      </c>
      <c r="AV202" s="13" t="s">
        <v>84</v>
      </c>
      <c r="AW202" s="13" t="s">
        <v>30</v>
      </c>
      <c r="AX202" s="13" t="s">
        <v>76</v>
      </c>
      <c r="AY202" s="190" t="s">
        <v>153</v>
      </c>
    </row>
    <row r="203" spans="1:65" s="2" customFormat="1" ht="21.75" customHeight="1">
      <c r="A203" s="35"/>
      <c r="B203" s="143"/>
      <c r="C203" s="175" t="s">
        <v>267</v>
      </c>
      <c r="D203" s="175" t="s">
        <v>155</v>
      </c>
      <c r="E203" s="176" t="s">
        <v>268</v>
      </c>
      <c r="F203" s="177" t="s">
        <v>269</v>
      </c>
      <c r="G203" s="178" t="s">
        <v>237</v>
      </c>
      <c r="H203" s="179">
        <v>7.56</v>
      </c>
      <c r="I203" s="180"/>
      <c r="J203" s="181">
        <f>ROUND(I203*H203,2)</f>
        <v>0</v>
      </c>
      <c r="K203" s="182"/>
      <c r="L203" s="36"/>
      <c r="M203" s="183" t="s">
        <v>1</v>
      </c>
      <c r="N203" s="184" t="s">
        <v>42</v>
      </c>
      <c r="O203" s="64"/>
      <c r="P203" s="185">
        <f>O203*H203</f>
        <v>0</v>
      </c>
      <c r="Q203" s="185">
        <v>6.7000000000000002E-4</v>
      </c>
      <c r="R203" s="185">
        <f>Q203*H203</f>
        <v>5.0651999999999997E-3</v>
      </c>
      <c r="S203" s="185">
        <v>0</v>
      </c>
      <c r="T203" s="186">
        <f>S203*H203</f>
        <v>0</v>
      </c>
      <c r="U203" s="35"/>
      <c r="V203" s="35"/>
      <c r="W203" s="35"/>
      <c r="X203" s="35"/>
      <c r="Y203" s="35"/>
      <c r="Z203" s="35"/>
      <c r="AA203" s="35"/>
      <c r="AB203" s="35"/>
      <c r="AC203" s="35"/>
      <c r="AD203" s="35"/>
      <c r="AE203" s="35"/>
      <c r="AR203" s="187" t="s">
        <v>159</v>
      </c>
      <c r="AT203" s="187" t="s">
        <v>155</v>
      </c>
      <c r="AU203" s="187" t="s">
        <v>109</v>
      </c>
      <c r="AY203" s="18" t="s">
        <v>153</v>
      </c>
      <c r="BE203" s="104">
        <f>IF(N203="základná",J203,0)</f>
        <v>0</v>
      </c>
      <c r="BF203" s="104">
        <f>IF(N203="znížená",J203,0)</f>
        <v>0</v>
      </c>
      <c r="BG203" s="104">
        <f>IF(N203="zákl. prenesená",J203,0)</f>
        <v>0</v>
      </c>
      <c r="BH203" s="104">
        <f>IF(N203="zníž. prenesená",J203,0)</f>
        <v>0</v>
      </c>
      <c r="BI203" s="104">
        <f>IF(N203="nulová",J203,0)</f>
        <v>0</v>
      </c>
      <c r="BJ203" s="18" t="s">
        <v>109</v>
      </c>
      <c r="BK203" s="104">
        <f>ROUND(I203*H203,2)</f>
        <v>0</v>
      </c>
      <c r="BL203" s="18" t="s">
        <v>159</v>
      </c>
      <c r="BM203" s="187" t="s">
        <v>270</v>
      </c>
    </row>
    <row r="204" spans="1:65" s="13" customFormat="1" ht="11.25">
      <c r="B204" s="188"/>
      <c r="D204" s="189" t="s">
        <v>165</v>
      </c>
      <c r="E204" s="190" t="s">
        <v>1</v>
      </c>
      <c r="F204" s="191" t="s">
        <v>189</v>
      </c>
      <c r="H204" s="190" t="s">
        <v>1</v>
      </c>
      <c r="I204" s="192"/>
      <c r="L204" s="188"/>
      <c r="M204" s="193"/>
      <c r="N204" s="194"/>
      <c r="O204" s="194"/>
      <c r="P204" s="194"/>
      <c r="Q204" s="194"/>
      <c r="R204" s="194"/>
      <c r="S204" s="194"/>
      <c r="T204" s="195"/>
      <c r="AT204" s="190" t="s">
        <v>165</v>
      </c>
      <c r="AU204" s="190" t="s">
        <v>109</v>
      </c>
      <c r="AV204" s="13" t="s">
        <v>84</v>
      </c>
      <c r="AW204" s="13" t="s">
        <v>30</v>
      </c>
      <c r="AX204" s="13" t="s">
        <v>76</v>
      </c>
      <c r="AY204" s="190" t="s">
        <v>153</v>
      </c>
    </row>
    <row r="205" spans="1:65" s="14" customFormat="1" ht="11.25">
      <c r="B205" s="196"/>
      <c r="D205" s="189" t="s">
        <v>165</v>
      </c>
      <c r="E205" s="197" t="s">
        <v>1</v>
      </c>
      <c r="F205" s="198" t="s">
        <v>271</v>
      </c>
      <c r="H205" s="199">
        <v>7.56</v>
      </c>
      <c r="I205" s="200"/>
      <c r="L205" s="196"/>
      <c r="M205" s="201"/>
      <c r="N205" s="202"/>
      <c r="O205" s="202"/>
      <c r="P205" s="202"/>
      <c r="Q205" s="202"/>
      <c r="R205" s="202"/>
      <c r="S205" s="202"/>
      <c r="T205" s="203"/>
      <c r="AT205" s="197" t="s">
        <v>165</v>
      </c>
      <c r="AU205" s="197" t="s">
        <v>109</v>
      </c>
      <c r="AV205" s="14" t="s">
        <v>109</v>
      </c>
      <c r="AW205" s="14" t="s">
        <v>30</v>
      </c>
      <c r="AX205" s="14" t="s">
        <v>76</v>
      </c>
      <c r="AY205" s="197" t="s">
        <v>153</v>
      </c>
    </row>
    <row r="206" spans="1:65" s="15" customFormat="1" ht="11.25">
      <c r="B206" s="204"/>
      <c r="D206" s="189" t="s">
        <v>165</v>
      </c>
      <c r="E206" s="205" t="s">
        <v>1</v>
      </c>
      <c r="F206" s="206" t="s">
        <v>170</v>
      </c>
      <c r="H206" s="207">
        <v>7.56</v>
      </c>
      <c r="I206" s="208"/>
      <c r="L206" s="204"/>
      <c r="M206" s="209"/>
      <c r="N206" s="210"/>
      <c r="O206" s="210"/>
      <c r="P206" s="210"/>
      <c r="Q206" s="210"/>
      <c r="R206" s="210"/>
      <c r="S206" s="210"/>
      <c r="T206" s="211"/>
      <c r="AT206" s="205" t="s">
        <v>165</v>
      </c>
      <c r="AU206" s="205" t="s">
        <v>109</v>
      </c>
      <c r="AV206" s="15" t="s">
        <v>159</v>
      </c>
      <c r="AW206" s="15" t="s">
        <v>30</v>
      </c>
      <c r="AX206" s="15" t="s">
        <v>84</v>
      </c>
      <c r="AY206" s="205" t="s">
        <v>153</v>
      </c>
    </row>
    <row r="207" spans="1:65" s="2" customFormat="1" ht="21.75" customHeight="1">
      <c r="A207" s="35"/>
      <c r="B207" s="143"/>
      <c r="C207" s="175" t="s">
        <v>272</v>
      </c>
      <c r="D207" s="175" t="s">
        <v>155</v>
      </c>
      <c r="E207" s="176" t="s">
        <v>273</v>
      </c>
      <c r="F207" s="177" t="s">
        <v>274</v>
      </c>
      <c r="G207" s="178" t="s">
        <v>237</v>
      </c>
      <c r="H207" s="179">
        <v>7.56</v>
      </c>
      <c r="I207" s="180"/>
      <c r="J207" s="181">
        <f>ROUND(I207*H207,2)</f>
        <v>0</v>
      </c>
      <c r="K207" s="182"/>
      <c r="L207" s="36"/>
      <c r="M207" s="183" t="s">
        <v>1</v>
      </c>
      <c r="N207" s="184" t="s">
        <v>42</v>
      </c>
      <c r="O207" s="64"/>
      <c r="P207" s="185">
        <f>O207*H207</f>
        <v>0</v>
      </c>
      <c r="Q207" s="185">
        <v>0</v>
      </c>
      <c r="R207" s="185">
        <f>Q207*H207</f>
        <v>0</v>
      </c>
      <c r="S207" s="185">
        <v>0</v>
      </c>
      <c r="T207" s="186">
        <f>S207*H207</f>
        <v>0</v>
      </c>
      <c r="U207" s="35"/>
      <c r="V207" s="35"/>
      <c r="W207" s="35"/>
      <c r="X207" s="35"/>
      <c r="Y207" s="35"/>
      <c r="Z207" s="35"/>
      <c r="AA207" s="35"/>
      <c r="AB207" s="35"/>
      <c r="AC207" s="35"/>
      <c r="AD207" s="35"/>
      <c r="AE207" s="35"/>
      <c r="AR207" s="187" t="s">
        <v>159</v>
      </c>
      <c r="AT207" s="187" t="s">
        <v>155</v>
      </c>
      <c r="AU207" s="187" t="s">
        <v>109</v>
      </c>
      <c r="AY207" s="18" t="s">
        <v>153</v>
      </c>
      <c r="BE207" s="104">
        <f>IF(N207="základná",J207,0)</f>
        <v>0</v>
      </c>
      <c r="BF207" s="104">
        <f>IF(N207="znížená",J207,0)</f>
        <v>0</v>
      </c>
      <c r="BG207" s="104">
        <f>IF(N207="zákl. prenesená",J207,0)</f>
        <v>0</v>
      </c>
      <c r="BH207" s="104">
        <f>IF(N207="zníž. prenesená",J207,0)</f>
        <v>0</v>
      </c>
      <c r="BI207" s="104">
        <f>IF(N207="nulová",J207,0)</f>
        <v>0</v>
      </c>
      <c r="BJ207" s="18" t="s">
        <v>109</v>
      </c>
      <c r="BK207" s="104">
        <f>ROUND(I207*H207,2)</f>
        <v>0</v>
      </c>
      <c r="BL207" s="18" t="s">
        <v>159</v>
      </c>
      <c r="BM207" s="187" t="s">
        <v>275</v>
      </c>
    </row>
    <row r="208" spans="1:65" s="2" customFormat="1" ht="16.5" customHeight="1">
      <c r="A208" s="35"/>
      <c r="B208" s="143"/>
      <c r="C208" s="175" t="s">
        <v>276</v>
      </c>
      <c r="D208" s="175" t="s">
        <v>155</v>
      </c>
      <c r="E208" s="176" t="s">
        <v>277</v>
      </c>
      <c r="F208" s="177" t="s">
        <v>278</v>
      </c>
      <c r="G208" s="178" t="s">
        <v>163</v>
      </c>
      <c r="H208" s="179">
        <v>3.8490000000000002</v>
      </c>
      <c r="I208" s="180"/>
      <c r="J208" s="181">
        <f>ROUND(I208*H208,2)</f>
        <v>0</v>
      </c>
      <c r="K208" s="182"/>
      <c r="L208" s="36"/>
      <c r="M208" s="183" t="s">
        <v>1</v>
      </c>
      <c r="N208" s="184" t="s">
        <v>42</v>
      </c>
      <c r="O208" s="64"/>
      <c r="P208" s="185">
        <f>O208*H208</f>
        <v>0</v>
      </c>
      <c r="Q208" s="185">
        <v>2.19407</v>
      </c>
      <c r="R208" s="185">
        <f>Q208*H208</f>
        <v>8.4449754299999995</v>
      </c>
      <c r="S208" s="185">
        <v>0</v>
      </c>
      <c r="T208" s="186">
        <f>S208*H208</f>
        <v>0</v>
      </c>
      <c r="U208" s="35"/>
      <c r="V208" s="35"/>
      <c r="W208" s="35"/>
      <c r="X208" s="35"/>
      <c r="Y208" s="35"/>
      <c r="Z208" s="35"/>
      <c r="AA208" s="35"/>
      <c r="AB208" s="35"/>
      <c r="AC208" s="35"/>
      <c r="AD208" s="35"/>
      <c r="AE208" s="35"/>
      <c r="AR208" s="187" t="s">
        <v>159</v>
      </c>
      <c r="AT208" s="187" t="s">
        <v>155</v>
      </c>
      <c r="AU208" s="187" t="s">
        <v>109</v>
      </c>
      <c r="AY208" s="18" t="s">
        <v>153</v>
      </c>
      <c r="BE208" s="104">
        <f>IF(N208="základná",J208,0)</f>
        <v>0</v>
      </c>
      <c r="BF208" s="104">
        <f>IF(N208="znížená",J208,0)</f>
        <v>0</v>
      </c>
      <c r="BG208" s="104">
        <f>IF(N208="zákl. prenesená",J208,0)</f>
        <v>0</v>
      </c>
      <c r="BH208" s="104">
        <f>IF(N208="zníž. prenesená",J208,0)</f>
        <v>0</v>
      </c>
      <c r="BI208" s="104">
        <f>IF(N208="nulová",J208,0)</f>
        <v>0</v>
      </c>
      <c r="BJ208" s="18" t="s">
        <v>109</v>
      </c>
      <c r="BK208" s="104">
        <f>ROUND(I208*H208,2)</f>
        <v>0</v>
      </c>
      <c r="BL208" s="18" t="s">
        <v>159</v>
      </c>
      <c r="BM208" s="187" t="s">
        <v>279</v>
      </c>
    </row>
    <row r="209" spans="1:65" s="13" customFormat="1" ht="11.25">
      <c r="B209" s="188"/>
      <c r="D209" s="189" t="s">
        <v>165</v>
      </c>
      <c r="E209" s="190" t="s">
        <v>1</v>
      </c>
      <c r="F209" s="191" t="s">
        <v>178</v>
      </c>
      <c r="H209" s="190" t="s">
        <v>1</v>
      </c>
      <c r="I209" s="192"/>
      <c r="L209" s="188"/>
      <c r="M209" s="193"/>
      <c r="N209" s="194"/>
      <c r="O209" s="194"/>
      <c r="P209" s="194"/>
      <c r="Q209" s="194"/>
      <c r="R209" s="194"/>
      <c r="S209" s="194"/>
      <c r="T209" s="195"/>
      <c r="AT209" s="190" t="s">
        <v>165</v>
      </c>
      <c r="AU209" s="190" t="s">
        <v>109</v>
      </c>
      <c r="AV209" s="13" t="s">
        <v>84</v>
      </c>
      <c r="AW209" s="13" t="s">
        <v>30</v>
      </c>
      <c r="AX209" s="13" t="s">
        <v>76</v>
      </c>
      <c r="AY209" s="190" t="s">
        <v>153</v>
      </c>
    </row>
    <row r="210" spans="1:65" s="14" customFormat="1" ht="11.25">
      <c r="B210" s="196"/>
      <c r="D210" s="189" t="s">
        <v>165</v>
      </c>
      <c r="E210" s="197" t="s">
        <v>1</v>
      </c>
      <c r="F210" s="198" t="s">
        <v>280</v>
      </c>
      <c r="H210" s="199">
        <v>3.8490000000000002</v>
      </c>
      <c r="I210" s="200"/>
      <c r="L210" s="196"/>
      <c r="M210" s="201"/>
      <c r="N210" s="202"/>
      <c r="O210" s="202"/>
      <c r="P210" s="202"/>
      <c r="Q210" s="202"/>
      <c r="R210" s="202"/>
      <c r="S210" s="202"/>
      <c r="T210" s="203"/>
      <c r="AT210" s="197" t="s">
        <v>165</v>
      </c>
      <c r="AU210" s="197" t="s">
        <v>109</v>
      </c>
      <c r="AV210" s="14" t="s">
        <v>109</v>
      </c>
      <c r="AW210" s="14" t="s">
        <v>30</v>
      </c>
      <c r="AX210" s="14" t="s">
        <v>76</v>
      </c>
      <c r="AY210" s="197" t="s">
        <v>153</v>
      </c>
    </row>
    <row r="211" spans="1:65" s="15" customFormat="1" ht="11.25">
      <c r="B211" s="204"/>
      <c r="D211" s="189" t="s">
        <v>165</v>
      </c>
      <c r="E211" s="205" t="s">
        <v>1</v>
      </c>
      <c r="F211" s="206" t="s">
        <v>170</v>
      </c>
      <c r="H211" s="207">
        <v>3.8490000000000002</v>
      </c>
      <c r="I211" s="208"/>
      <c r="L211" s="204"/>
      <c r="M211" s="209"/>
      <c r="N211" s="210"/>
      <c r="O211" s="210"/>
      <c r="P211" s="210"/>
      <c r="Q211" s="210"/>
      <c r="R211" s="210"/>
      <c r="S211" s="210"/>
      <c r="T211" s="211"/>
      <c r="AT211" s="205" t="s">
        <v>165</v>
      </c>
      <c r="AU211" s="205" t="s">
        <v>109</v>
      </c>
      <c r="AV211" s="15" t="s">
        <v>159</v>
      </c>
      <c r="AW211" s="15" t="s">
        <v>30</v>
      </c>
      <c r="AX211" s="15" t="s">
        <v>84</v>
      </c>
      <c r="AY211" s="205" t="s">
        <v>153</v>
      </c>
    </row>
    <row r="212" spans="1:65" s="13" customFormat="1" ht="11.25">
      <c r="B212" s="188"/>
      <c r="D212" s="189" t="s">
        <v>165</v>
      </c>
      <c r="E212" s="190" t="s">
        <v>1</v>
      </c>
      <c r="F212" s="191" t="s">
        <v>266</v>
      </c>
      <c r="H212" s="190" t="s">
        <v>1</v>
      </c>
      <c r="I212" s="192"/>
      <c r="L212" s="188"/>
      <c r="M212" s="193"/>
      <c r="N212" s="194"/>
      <c r="O212" s="194"/>
      <c r="P212" s="194"/>
      <c r="Q212" s="194"/>
      <c r="R212" s="194"/>
      <c r="S212" s="194"/>
      <c r="T212" s="195"/>
      <c r="AT212" s="190" t="s">
        <v>165</v>
      </c>
      <c r="AU212" s="190" t="s">
        <v>109</v>
      </c>
      <c r="AV212" s="13" t="s">
        <v>84</v>
      </c>
      <c r="AW212" s="13" t="s">
        <v>30</v>
      </c>
      <c r="AX212" s="13" t="s">
        <v>76</v>
      </c>
      <c r="AY212" s="190" t="s">
        <v>153</v>
      </c>
    </row>
    <row r="213" spans="1:65" s="2" customFormat="1" ht="21.75" customHeight="1">
      <c r="A213" s="35"/>
      <c r="B213" s="143"/>
      <c r="C213" s="175" t="s">
        <v>281</v>
      </c>
      <c r="D213" s="175" t="s">
        <v>155</v>
      </c>
      <c r="E213" s="176" t="s">
        <v>282</v>
      </c>
      <c r="F213" s="177" t="s">
        <v>283</v>
      </c>
      <c r="G213" s="178" t="s">
        <v>237</v>
      </c>
      <c r="H213" s="179">
        <v>51</v>
      </c>
      <c r="I213" s="180"/>
      <c r="J213" s="181">
        <f>ROUND(I213*H213,2)</f>
        <v>0</v>
      </c>
      <c r="K213" s="182"/>
      <c r="L213" s="36"/>
      <c r="M213" s="183" t="s">
        <v>1</v>
      </c>
      <c r="N213" s="184" t="s">
        <v>42</v>
      </c>
      <c r="O213" s="64"/>
      <c r="P213" s="185">
        <f>O213*H213</f>
        <v>0</v>
      </c>
      <c r="Q213" s="185">
        <v>6.7000000000000002E-4</v>
      </c>
      <c r="R213" s="185">
        <f>Q213*H213</f>
        <v>3.4169999999999999E-2</v>
      </c>
      <c r="S213" s="185">
        <v>0</v>
      </c>
      <c r="T213" s="186">
        <f>S213*H213</f>
        <v>0</v>
      </c>
      <c r="U213" s="35"/>
      <c r="V213" s="35"/>
      <c r="W213" s="35"/>
      <c r="X213" s="35"/>
      <c r="Y213" s="35"/>
      <c r="Z213" s="35"/>
      <c r="AA213" s="35"/>
      <c r="AB213" s="35"/>
      <c r="AC213" s="35"/>
      <c r="AD213" s="35"/>
      <c r="AE213" s="35"/>
      <c r="AR213" s="187" t="s">
        <v>159</v>
      </c>
      <c r="AT213" s="187" t="s">
        <v>155</v>
      </c>
      <c r="AU213" s="187" t="s">
        <v>109</v>
      </c>
      <c r="AY213" s="18" t="s">
        <v>153</v>
      </c>
      <c r="BE213" s="104">
        <f>IF(N213="základná",J213,0)</f>
        <v>0</v>
      </c>
      <c r="BF213" s="104">
        <f>IF(N213="znížená",J213,0)</f>
        <v>0</v>
      </c>
      <c r="BG213" s="104">
        <f>IF(N213="zákl. prenesená",J213,0)</f>
        <v>0</v>
      </c>
      <c r="BH213" s="104">
        <f>IF(N213="zníž. prenesená",J213,0)</f>
        <v>0</v>
      </c>
      <c r="BI213" s="104">
        <f>IF(N213="nulová",J213,0)</f>
        <v>0</v>
      </c>
      <c r="BJ213" s="18" t="s">
        <v>109</v>
      </c>
      <c r="BK213" s="104">
        <f>ROUND(I213*H213,2)</f>
        <v>0</v>
      </c>
      <c r="BL213" s="18" t="s">
        <v>159</v>
      </c>
      <c r="BM213" s="187" t="s">
        <v>284</v>
      </c>
    </row>
    <row r="214" spans="1:65" s="13" customFormat="1" ht="11.25">
      <c r="B214" s="188"/>
      <c r="D214" s="189" t="s">
        <v>165</v>
      </c>
      <c r="E214" s="190" t="s">
        <v>1</v>
      </c>
      <c r="F214" s="191" t="s">
        <v>178</v>
      </c>
      <c r="H214" s="190" t="s">
        <v>1</v>
      </c>
      <c r="I214" s="192"/>
      <c r="L214" s="188"/>
      <c r="M214" s="193"/>
      <c r="N214" s="194"/>
      <c r="O214" s="194"/>
      <c r="P214" s="194"/>
      <c r="Q214" s="194"/>
      <c r="R214" s="194"/>
      <c r="S214" s="194"/>
      <c r="T214" s="195"/>
      <c r="AT214" s="190" t="s">
        <v>165</v>
      </c>
      <c r="AU214" s="190" t="s">
        <v>109</v>
      </c>
      <c r="AV214" s="13" t="s">
        <v>84</v>
      </c>
      <c r="AW214" s="13" t="s">
        <v>30</v>
      </c>
      <c r="AX214" s="13" t="s">
        <v>76</v>
      </c>
      <c r="AY214" s="190" t="s">
        <v>153</v>
      </c>
    </row>
    <row r="215" spans="1:65" s="14" customFormat="1" ht="11.25">
      <c r="B215" s="196"/>
      <c r="D215" s="189" t="s">
        <v>165</v>
      </c>
      <c r="E215" s="197" t="s">
        <v>1</v>
      </c>
      <c r="F215" s="198" t="s">
        <v>285</v>
      </c>
      <c r="H215" s="199">
        <v>51</v>
      </c>
      <c r="I215" s="200"/>
      <c r="L215" s="196"/>
      <c r="M215" s="201"/>
      <c r="N215" s="202"/>
      <c r="O215" s="202"/>
      <c r="P215" s="202"/>
      <c r="Q215" s="202"/>
      <c r="R215" s="202"/>
      <c r="S215" s="202"/>
      <c r="T215" s="203"/>
      <c r="AT215" s="197" t="s">
        <v>165</v>
      </c>
      <c r="AU215" s="197" t="s">
        <v>109</v>
      </c>
      <c r="AV215" s="14" t="s">
        <v>109</v>
      </c>
      <c r="AW215" s="14" t="s">
        <v>30</v>
      </c>
      <c r="AX215" s="14" t="s">
        <v>76</v>
      </c>
      <c r="AY215" s="197" t="s">
        <v>153</v>
      </c>
    </row>
    <row r="216" spans="1:65" s="15" customFormat="1" ht="11.25">
      <c r="B216" s="204"/>
      <c r="D216" s="189" t="s">
        <v>165</v>
      </c>
      <c r="E216" s="205" t="s">
        <v>1</v>
      </c>
      <c r="F216" s="206" t="s">
        <v>170</v>
      </c>
      <c r="H216" s="207">
        <v>51</v>
      </c>
      <c r="I216" s="208"/>
      <c r="L216" s="204"/>
      <c r="M216" s="209"/>
      <c r="N216" s="210"/>
      <c r="O216" s="210"/>
      <c r="P216" s="210"/>
      <c r="Q216" s="210"/>
      <c r="R216" s="210"/>
      <c r="S216" s="210"/>
      <c r="T216" s="211"/>
      <c r="AT216" s="205" t="s">
        <v>165</v>
      </c>
      <c r="AU216" s="205" t="s">
        <v>109</v>
      </c>
      <c r="AV216" s="15" t="s">
        <v>159</v>
      </c>
      <c r="AW216" s="15" t="s">
        <v>30</v>
      </c>
      <c r="AX216" s="15" t="s">
        <v>84</v>
      </c>
      <c r="AY216" s="205" t="s">
        <v>153</v>
      </c>
    </row>
    <row r="217" spans="1:65" s="2" customFormat="1" ht="21.75" customHeight="1">
      <c r="A217" s="35"/>
      <c r="B217" s="143"/>
      <c r="C217" s="175" t="s">
        <v>286</v>
      </c>
      <c r="D217" s="175" t="s">
        <v>155</v>
      </c>
      <c r="E217" s="176" t="s">
        <v>287</v>
      </c>
      <c r="F217" s="177" t="s">
        <v>288</v>
      </c>
      <c r="G217" s="178" t="s">
        <v>237</v>
      </c>
      <c r="H217" s="179">
        <v>51</v>
      </c>
      <c r="I217" s="180"/>
      <c r="J217" s="181">
        <f>ROUND(I217*H217,2)</f>
        <v>0</v>
      </c>
      <c r="K217" s="182"/>
      <c r="L217" s="36"/>
      <c r="M217" s="183" t="s">
        <v>1</v>
      </c>
      <c r="N217" s="184" t="s">
        <v>42</v>
      </c>
      <c r="O217" s="64"/>
      <c r="P217" s="185">
        <f>O217*H217</f>
        <v>0</v>
      </c>
      <c r="Q217" s="185">
        <v>0</v>
      </c>
      <c r="R217" s="185">
        <f>Q217*H217</f>
        <v>0</v>
      </c>
      <c r="S217" s="185">
        <v>0</v>
      </c>
      <c r="T217" s="186">
        <f>S217*H217</f>
        <v>0</v>
      </c>
      <c r="U217" s="35"/>
      <c r="V217" s="35"/>
      <c r="W217" s="35"/>
      <c r="X217" s="35"/>
      <c r="Y217" s="35"/>
      <c r="Z217" s="35"/>
      <c r="AA217" s="35"/>
      <c r="AB217" s="35"/>
      <c r="AC217" s="35"/>
      <c r="AD217" s="35"/>
      <c r="AE217" s="35"/>
      <c r="AR217" s="187" t="s">
        <v>159</v>
      </c>
      <c r="AT217" s="187" t="s">
        <v>155</v>
      </c>
      <c r="AU217" s="187" t="s">
        <v>109</v>
      </c>
      <c r="AY217" s="18" t="s">
        <v>153</v>
      </c>
      <c r="BE217" s="104">
        <f>IF(N217="základná",J217,0)</f>
        <v>0</v>
      </c>
      <c r="BF217" s="104">
        <f>IF(N217="znížená",J217,0)</f>
        <v>0</v>
      </c>
      <c r="BG217" s="104">
        <f>IF(N217="zákl. prenesená",J217,0)</f>
        <v>0</v>
      </c>
      <c r="BH217" s="104">
        <f>IF(N217="zníž. prenesená",J217,0)</f>
        <v>0</v>
      </c>
      <c r="BI217" s="104">
        <f>IF(N217="nulová",J217,0)</f>
        <v>0</v>
      </c>
      <c r="BJ217" s="18" t="s">
        <v>109</v>
      </c>
      <c r="BK217" s="104">
        <f>ROUND(I217*H217,2)</f>
        <v>0</v>
      </c>
      <c r="BL217" s="18" t="s">
        <v>159</v>
      </c>
      <c r="BM217" s="187" t="s">
        <v>289</v>
      </c>
    </row>
    <row r="218" spans="1:65" s="12" customFormat="1" ht="22.9" customHeight="1">
      <c r="B218" s="162"/>
      <c r="D218" s="163" t="s">
        <v>75</v>
      </c>
      <c r="E218" s="173" t="s">
        <v>171</v>
      </c>
      <c r="F218" s="173" t="s">
        <v>290</v>
      </c>
      <c r="I218" s="165"/>
      <c r="J218" s="174">
        <f>BK218</f>
        <v>0</v>
      </c>
      <c r="L218" s="162"/>
      <c r="M218" s="167"/>
      <c r="N218" s="168"/>
      <c r="O218" s="168"/>
      <c r="P218" s="169">
        <f>SUM(P219:P222)</f>
        <v>0</v>
      </c>
      <c r="Q218" s="168"/>
      <c r="R218" s="169">
        <f>SUM(R219:R222)</f>
        <v>2.8070454000000002</v>
      </c>
      <c r="S218" s="168"/>
      <c r="T218" s="170">
        <f>SUM(T219:T222)</f>
        <v>0</v>
      </c>
      <c r="AR218" s="163" t="s">
        <v>84</v>
      </c>
      <c r="AT218" s="171" t="s">
        <v>75</v>
      </c>
      <c r="AU218" s="171" t="s">
        <v>84</v>
      </c>
      <c r="AY218" s="163" t="s">
        <v>153</v>
      </c>
      <c r="BK218" s="172">
        <f>SUM(BK219:BK222)</f>
        <v>0</v>
      </c>
    </row>
    <row r="219" spans="1:65" s="2" customFormat="1" ht="33" customHeight="1">
      <c r="A219" s="35"/>
      <c r="B219" s="143"/>
      <c r="C219" s="175" t="s">
        <v>291</v>
      </c>
      <c r="D219" s="175" t="s">
        <v>155</v>
      </c>
      <c r="E219" s="176" t="s">
        <v>292</v>
      </c>
      <c r="F219" s="177" t="s">
        <v>293</v>
      </c>
      <c r="G219" s="178" t="s">
        <v>163</v>
      </c>
      <c r="H219" s="179">
        <v>1.26</v>
      </c>
      <c r="I219" s="180"/>
      <c r="J219" s="181">
        <f>ROUND(I219*H219,2)</f>
        <v>0</v>
      </c>
      <c r="K219" s="182"/>
      <c r="L219" s="36"/>
      <c r="M219" s="183" t="s">
        <v>1</v>
      </c>
      <c r="N219" s="184" t="s">
        <v>42</v>
      </c>
      <c r="O219" s="64"/>
      <c r="P219" s="185">
        <f>O219*H219</f>
        <v>0</v>
      </c>
      <c r="Q219" s="185">
        <v>2.16499</v>
      </c>
      <c r="R219" s="185">
        <f>Q219*H219</f>
        <v>2.7278874000000002</v>
      </c>
      <c r="S219" s="185">
        <v>0</v>
      </c>
      <c r="T219" s="186">
        <f>S219*H219</f>
        <v>0</v>
      </c>
      <c r="U219" s="35"/>
      <c r="V219" s="35"/>
      <c r="W219" s="35"/>
      <c r="X219" s="35"/>
      <c r="Y219" s="35"/>
      <c r="Z219" s="35"/>
      <c r="AA219" s="35"/>
      <c r="AB219" s="35"/>
      <c r="AC219" s="35"/>
      <c r="AD219" s="35"/>
      <c r="AE219" s="35"/>
      <c r="AR219" s="187" t="s">
        <v>159</v>
      </c>
      <c r="AT219" s="187" t="s">
        <v>155</v>
      </c>
      <c r="AU219" s="187" t="s">
        <v>109</v>
      </c>
      <c r="AY219" s="18" t="s">
        <v>153</v>
      </c>
      <c r="BE219" s="104">
        <f>IF(N219="základná",J219,0)</f>
        <v>0</v>
      </c>
      <c r="BF219" s="104">
        <f>IF(N219="znížená",J219,0)</f>
        <v>0</v>
      </c>
      <c r="BG219" s="104">
        <f>IF(N219="zákl. prenesená",J219,0)</f>
        <v>0</v>
      </c>
      <c r="BH219" s="104">
        <f>IF(N219="zníž. prenesená",J219,0)</f>
        <v>0</v>
      </c>
      <c r="BI219" s="104">
        <f>IF(N219="nulová",J219,0)</f>
        <v>0</v>
      </c>
      <c r="BJ219" s="18" t="s">
        <v>109</v>
      </c>
      <c r="BK219" s="104">
        <f>ROUND(I219*H219,2)</f>
        <v>0</v>
      </c>
      <c r="BL219" s="18" t="s">
        <v>159</v>
      </c>
      <c r="BM219" s="187" t="s">
        <v>294</v>
      </c>
    </row>
    <row r="220" spans="1:65" s="14" customFormat="1" ht="11.25">
      <c r="B220" s="196"/>
      <c r="D220" s="189" t="s">
        <v>165</v>
      </c>
      <c r="E220" s="197" t="s">
        <v>1</v>
      </c>
      <c r="F220" s="198" t="s">
        <v>295</v>
      </c>
      <c r="H220" s="199">
        <v>1.26</v>
      </c>
      <c r="I220" s="200"/>
      <c r="L220" s="196"/>
      <c r="M220" s="201"/>
      <c r="N220" s="202"/>
      <c r="O220" s="202"/>
      <c r="P220" s="202"/>
      <c r="Q220" s="202"/>
      <c r="R220" s="202"/>
      <c r="S220" s="202"/>
      <c r="T220" s="203"/>
      <c r="AT220" s="197" t="s">
        <v>165</v>
      </c>
      <c r="AU220" s="197" t="s">
        <v>109</v>
      </c>
      <c r="AV220" s="14" t="s">
        <v>109</v>
      </c>
      <c r="AW220" s="14" t="s">
        <v>30</v>
      </c>
      <c r="AX220" s="14" t="s">
        <v>84</v>
      </c>
      <c r="AY220" s="197" t="s">
        <v>153</v>
      </c>
    </row>
    <row r="221" spans="1:65" s="2" customFormat="1" ht="24.2" customHeight="1">
      <c r="A221" s="35"/>
      <c r="B221" s="143"/>
      <c r="C221" s="175" t="s">
        <v>296</v>
      </c>
      <c r="D221" s="175" t="s">
        <v>155</v>
      </c>
      <c r="E221" s="176" t="s">
        <v>297</v>
      </c>
      <c r="F221" s="177" t="s">
        <v>298</v>
      </c>
      <c r="G221" s="178" t="s">
        <v>299</v>
      </c>
      <c r="H221" s="179">
        <v>7.9000000000000001E-2</v>
      </c>
      <c r="I221" s="180"/>
      <c r="J221" s="181">
        <f>ROUND(I221*H221,2)</f>
        <v>0</v>
      </c>
      <c r="K221" s="182"/>
      <c r="L221" s="36"/>
      <c r="M221" s="183" t="s">
        <v>1</v>
      </c>
      <c r="N221" s="184" t="s">
        <v>42</v>
      </c>
      <c r="O221" s="64"/>
      <c r="P221" s="185">
        <f>O221*H221</f>
        <v>0</v>
      </c>
      <c r="Q221" s="185">
        <v>1.002</v>
      </c>
      <c r="R221" s="185">
        <f>Q221*H221</f>
        <v>7.9158000000000006E-2</v>
      </c>
      <c r="S221" s="185">
        <v>0</v>
      </c>
      <c r="T221" s="186">
        <f>S221*H221</f>
        <v>0</v>
      </c>
      <c r="U221" s="35"/>
      <c r="V221" s="35"/>
      <c r="W221" s="35"/>
      <c r="X221" s="35"/>
      <c r="Y221" s="35"/>
      <c r="Z221" s="35"/>
      <c r="AA221" s="35"/>
      <c r="AB221" s="35"/>
      <c r="AC221" s="35"/>
      <c r="AD221" s="35"/>
      <c r="AE221" s="35"/>
      <c r="AR221" s="187" t="s">
        <v>159</v>
      </c>
      <c r="AT221" s="187" t="s">
        <v>155</v>
      </c>
      <c r="AU221" s="187" t="s">
        <v>109</v>
      </c>
      <c r="AY221" s="18" t="s">
        <v>153</v>
      </c>
      <c r="BE221" s="104">
        <f>IF(N221="základná",J221,0)</f>
        <v>0</v>
      </c>
      <c r="BF221" s="104">
        <f>IF(N221="znížená",J221,0)</f>
        <v>0</v>
      </c>
      <c r="BG221" s="104">
        <f>IF(N221="zákl. prenesená",J221,0)</f>
        <v>0</v>
      </c>
      <c r="BH221" s="104">
        <f>IF(N221="zníž. prenesená",J221,0)</f>
        <v>0</v>
      </c>
      <c r="BI221" s="104">
        <f>IF(N221="nulová",J221,0)</f>
        <v>0</v>
      </c>
      <c r="BJ221" s="18" t="s">
        <v>109</v>
      </c>
      <c r="BK221" s="104">
        <f>ROUND(I221*H221,2)</f>
        <v>0</v>
      </c>
      <c r="BL221" s="18" t="s">
        <v>159</v>
      </c>
      <c r="BM221" s="187" t="s">
        <v>300</v>
      </c>
    </row>
    <row r="222" spans="1:65" s="14" customFormat="1" ht="11.25">
      <c r="B222" s="196"/>
      <c r="D222" s="189" t="s">
        <v>165</v>
      </c>
      <c r="E222" s="197" t="s">
        <v>1</v>
      </c>
      <c r="F222" s="198" t="s">
        <v>301</v>
      </c>
      <c r="H222" s="199">
        <v>7.9000000000000001E-2</v>
      </c>
      <c r="I222" s="200"/>
      <c r="L222" s="196"/>
      <c r="M222" s="201"/>
      <c r="N222" s="202"/>
      <c r="O222" s="202"/>
      <c r="P222" s="202"/>
      <c r="Q222" s="202"/>
      <c r="R222" s="202"/>
      <c r="S222" s="202"/>
      <c r="T222" s="203"/>
      <c r="AT222" s="197" t="s">
        <v>165</v>
      </c>
      <c r="AU222" s="197" t="s">
        <v>109</v>
      </c>
      <c r="AV222" s="14" t="s">
        <v>109</v>
      </c>
      <c r="AW222" s="14" t="s">
        <v>30</v>
      </c>
      <c r="AX222" s="14" t="s">
        <v>84</v>
      </c>
      <c r="AY222" s="197" t="s">
        <v>153</v>
      </c>
    </row>
    <row r="223" spans="1:65" s="12" customFormat="1" ht="22.9" customHeight="1">
      <c r="B223" s="162"/>
      <c r="D223" s="163" t="s">
        <v>75</v>
      </c>
      <c r="E223" s="173" t="s">
        <v>180</v>
      </c>
      <c r="F223" s="173" t="s">
        <v>302</v>
      </c>
      <c r="I223" s="165"/>
      <c r="J223" s="174">
        <f>BK223</f>
        <v>0</v>
      </c>
      <c r="L223" s="162"/>
      <c r="M223" s="167"/>
      <c r="N223" s="168"/>
      <c r="O223" s="168"/>
      <c r="P223" s="169">
        <f>SUM(P224:P237)</f>
        <v>0</v>
      </c>
      <c r="Q223" s="168"/>
      <c r="R223" s="169">
        <f>SUM(R224:R237)</f>
        <v>369.18399999999997</v>
      </c>
      <c r="S223" s="168"/>
      <c r="T223" s="170">
        <f>SUM(T224:T237)</f>
        <v>0</v>
      </c>
      <c r="AR223" s="163" t="s">
        <v>84</v>
      </c>
      <c r="AT223" s="171" t="s">
        <v>75</v>
      </c>
      <c r="AU223" s="171" t="s">
        <v>84</v>
      </c>
      <c r="AY223" s="163" t="s">
        <v>153</v>
      </c>
      <c r="BK223" s="172">
        <f>SUM(BK224:BK237)</f>
        <v>0</v>
      </c>
    </row>
    <row r="224" spans="1:65" s="2" customFormat="1" ht="24.2" customHeight="1">
      <c r="A224" s="35"/>
      <c r="B224" s="143"/>
      <c r="C224" s="175" t="s">
        <v>303</v>
      </c>
      <c r="D224" s="175" t="s">
        <v>155</v>
      </c>
      <c r="E224" s="176" t="s">
        <v>304</v>
      </c>
      <c r="F224" s="177" t="s">
        <v>305</v>
      </c>
      <c r="G224" s="178" t="s">
        <v>237</v>
      </c>
      <c r="H224" s="179">
        <v>540</v>
      </c>
      <c r="I224" s="180"/>
      <c r="J224" s="181">
        <f>ROUND(I224*H224,2)</f>
        <v>0</v>
      </c>
      <c r="K224" s="182"/>
      <c r="L224" s="36"/>
      <c r="M224" s="183" t="s">
        <v>1</v>
      </c>
      <c r="N224" s="184" t="s">
        <v>42</v>
      </c>
      <c r="O224" s="64"/>
      <c r="P224" s="185">
        <f>O224*H224</f>
        <v>0</v>
      </c>
      <c r="Q224" s="185">
        <v>0.18</v>
      </c>
      <c r="R224" s="185">
        <f>Q224*H224</f>
        <v>97.2</v>
      </c>
      <c r="S224" s="185">
        <v>0</v>
      </c>
      <c r="T224" s="186">
        <f>S224*H224</f>
        <v>0</v>
      </c>
      <c r="U224" s="35"/>
      <c r="V224" s="35"/>
      <c r="W224" s="35"/>
      <c r="X224" s="35"/>
      <c r="Y224" s="35"/>
      <c r="Z224" s="35"/>
      <c r="AA224" s="35"/>
      <c r="AB224" s="35"/>
      <c r="AC224" s="35"/>
      <c r="AD224" s="35"/>
      <c r="AE224" s="35"/>
      <c r="AR224" s="187" t="s">
        <v>159</v>
      </c>
      <c r="AT224" s="187" t="s">
        <v>155</v>
      </c>
      <c r="AU224" s="187" t="s">
        <v>109</v>
      </c>
      <c r="AY224" s="18" t="s">
        <v>153</v>
      </c>
      <c r="BE224" s="104">
        <f>IF(N224="základná",J224,0)</f>
        <v>0</v>
      </c>
      <c r="BF224" s="104">
        <f>IF(N224="znížená",J224,0)</f>
        <v>0</v>
      </c>
      <c r="BG224" s="104">
        <f>IF(N224="zákl. prenesená",J224,0)</f>
        <v>0</v>
      </c>
      <c r="BH224" s="104">
        <f>IF(N224="zníž. prenesená",J224,0)</f>
        <v>0</v>
      </c>
      <c r="BI224" s="104">
        <f>IF(N224="nulová",J224,0)</f>
        <v>0</v>
      </c>
      <c r="BJ224" s="18" t="s">
        <v>109</v>
      </c>
      <c r="BK224" s="104">
        <f>ROUND(I224*H224,2)</f>
        <v>0</v>
      </c>
      <c r="BL224" s="18" t="s">
        <v>159</v>
      </c>
      <c r="BM224" s="187" t="s">
        <v>306</v>
      </c>
    </row>
    <row r="225" spans="1:65" s="14" customFormat="1" ht="11.25">
      <c r="B225" s="196"/>
      <c r="D225" s="189" t="s">
        <v>165</v>
      </c>
      <c r="E225" s="197" t="s">
        <v>1</v>
      </c>
      <c r="F225" s="198" t="s">
        <v>307</v>
      </c>
      <c r="H225" s="199">
        <v>540</v>
      </c>
      <c r="I225" s="200"/>
      <c r="L225" s="196"/>
      <c r="M225" s="201"/>
      <c r="N225" s="202"/>
      <c r="O225" s="202"/>
      <c r="P225" s="202"/>
      <c r="Q225" s="202"/>
      <c r="R225" s="202"/>
      <c r="S225" s="202"/>
      <c r="T225" s="203"/>
      <c r="AT225" s="197" t="s">
        <v>165</v>
      </c>
      <c r="AU225" s="197" t="s">
        <v>109</v>
      </c>
      <c r="AV225" s="14" t="s">
        <v>109</v>
      </c>
      <c r="AW225" s="14" t="s">
        <v>30</v>
      </c>
      <c r="AX225" s="14" t="s">
        <v>84</v>
      </c>
      <c r="AY225" s="197" t="s">
        <v>153</v>
      </c>
    </row>
    <row r="226" spans="1:65" s="2" customFormat="1" ht="33" customHeight="1">
      <c r="A226" s="35"/>
      <c r="B226" s="143"/>
      <c r="C226" s="175" t="s">
        <v>308</v>
      </c>
      <c r="D226" s="175" t="s">
        <v>155</v>
      </c>
      <c r="E226" s="176" t="s">
        <v>309</v>
      </c>
      <c r="F226" s="177" t="s">
        <v>310</v>
      </c>
      <c r="G226" s="178" t="s">
        <v>237</v>
      </c>
      <c r="H226" s="179">
        <v>540</v>
      </c>
      <c r="I226" s="180"/>
      <c r="J226" s="181">
        <f>ROUND(I226*H226,2)</f>
        <v>0</v>
      </c>
      <c r="K226" s="182"/>
      <c r="L226" s="36"/>
      <c r="M226" s="183" t="s">
        <v>1</v>
      </c>
      <c r="N226" s="184" t="s">
        <v>42</v>
      </c>
      <c r="O226" s="64"/>
      <c r="P226" s="185">
        <f>O226*H226</f>
        <v>0</v>
      </c>
      <c r="Q226" s="185">
        <v>0.106</v>
      </c>
      <c r="R226" s="185">
        <f>Q226*H226</f>
        <v>57.239999999999995</v>
      </c>
      <c r="S226" s="185">
        <v>0</v>
      </c>
      <c r="T226" s="186">
        <f>S226*H226</f>
        <v>0</v>
      </c>
      <c r="U226" s="35"/>
      <c r="V226" s="35"/>
      <c r="W226" s="35"/>
      <c r="X226" s="35"/>
      <c r="Y226" s="35"/>
      <c r="Z226" s="35"/>
      <c r="AA226" s="35"/>
      <c r="AB226" s="35"/>
      <c r="AC226" s="35"/>
      <c r="AD226" s="35"/>
      <c r="AE226" s="35"/>
      <c r="AR226" s="187" t="s">
        <v>159</v>
      </c>
      <c r="AT226" s="187" t="s">
        <v>155</v>
      </c>
      <c r="AU226" s="187" t="s">
        <v>109</v>
      </c>
      <c r="AY226" s="18" t="s">
        <v>153</v>
      </c>
      <c r="BE226" s="104">
        <f>IF(N226="základná",J226,0)</f>
        <v>0</v>
      </c>
      <c r="BF226" s="104">
        <f>IF(N226="znížená",J226,0)</f>
        <v>0</v>
      </c>
      <c r="BG226" s="104">
        <f>IF(N226="zákl. prenesená",J226,0)</f>
        <v>0</v>
      </c>
      <c r="BH226" s="104">
        <f>IF(N226="zníž. prenesená",J226,0)</f>
        <v>0</v>
      </c>
      <c r="BI226" s="104">
        <f>IF(N226="nulová",J226,0)</f>
        <v>0</v>
      </c>
      <c r="BJ226" s="18" t="s">
        <v>109</v>
      </c>
      <c r="BK226" s="104">
        <f>ROUND(I226*H226,2)</f>
        <v>0</v>
      </c>
      <c r="BL226" s="18" t="s">
        <v>159</v>
      </c>
      <c r="BM226" s="187" t="s">
        <v>311</v>
      </c>
    </row>
    <row r="227" spans="1:65" s="2" customFormat="1" ht="33" customHeight="1">
      <c r="A227" s="35"/>
      <c r="B227" s="143"/>
      <c r="C227" s="175" t="s">
        <v>312</v>
      </c>
      <c r="D227" s="175" t="s">
        <v>155</v>
      </c>
      <c r="E227" s="176" t="s">
        <v>313</v>
      </c>
      <c r="F227" s="177" t="s">
        <v>314</v>
      </c>
      <c r="G227" s="178" t="s">
        <v>237</v>
      </c>
      <c r="H227" s="179">
        <v>540</v>
      </c>
      <c r="I227" s="180"/>
      <c r="J227" s="181">
        <f>ROUND(I227*H227,2)</f>
        <v>0</v>
      </c>
      <c r="K227" s="182"/>
      <c r="L227" s="36"/>
      <c r="M227" s="183" t="s">
        <v>1</v>
      </c>
      <c r="N227" s="184" t="s">
        <v>42</v>
      </c>
      <c r="O227" s="64"/>
      <c r="P227" s="185">
        <f>O227*H227</f>
        <v>0</v>
      </c>
      <c r="Q227" s="185">
        <v>0.38624999999999998</v>
      </c>
      <c r="R227" s="185">
        <f>Q227*H227</f>
        <v>208.57499999999999</v>
      </c>
      <c r="S227" s="185">
        <v>0</v>
      </c>
      <c r="T227" s="186">
        <f>S227*H227</f>
        <v>0</v>
      </c>
      <c r="U227" s="35"/>
      <c r="V227" s="35"/>
      <c r="W227" s="35"/>
      <c r="X227" s="35"/>
      <c r="Y227" s="35"/>
      <c r="Z227" s="35"/>
      <c r="AA227" s="35"/>
      <c r="AB227" s="35"/>
      <c r="AC227" s="35"/>
      <c r="AD227" s="35"/>
      <c r="AE227" s="35"/>
      <c r="AR227" s="187" t="s">
        <v>159</v>
      </c>
      <c r="AT227" s="187" t="s">
        <v>155</v>
      </c>
      <c r="AU227" s="187" t="s">
        <v>109</v>
      </c>
      <c r="AY227" s="18" t="s">
        <v>153</v>
      </c>
      <c r="BE227" s="104">
        <f>IF(N227="základná",J227,0)</f>
        <v>0</v>
      </c>
      <c r="BF227" s="104">
        <f>IF(N227="znížená",J227,0)</f>
        <v>0</v>
      </c>
      <c r="BG227" s="104">
        <f>IF(N227="zákl. prenesená",J227,0)</f>
        <v>0</v>
      </c>
      <c r="BH227" s="104">
        <f>IF(N227="zníž. prenesená",J227,0)</f>
        <v>0</v>
      </c>
      <c r="BI227" s="104">
        <f>IF(N227="nulová",J227,0)</f>
        <v>0</v>
      </c>
      <c r="BJ227" s="18" t="s">
        <v>109</v>
      </c>
      <c r="BK227" s="104">
        <f>ROUND(I227*H227,2)</f>
        <v>0</v>
      </c>
      <c r="BL227" s="18" t="s">
        <v>159</v>
      </c>
      <c r="BM227" s="187" t="s">
        <v>315</v>
      </c>
    </row>
    <row r="228" spans="1:65" s="2" customFormat="1" ht="33" customHeight="1">
      <c r="A228" s="35"/>
      <c r="B228" s="143"/>
      <c r="C228" s="175" t="s">
        <v>316</v>
      </c>
      <c r="D228" s="175" t="s">
        <v>155</v>
      </c>
      <c r="E228" s="176" t="s">
        <v>317</v>
      </c>
      <c r="F228" s="177" t="s">
        <v>318</v>
      </c>
      <c r="G228" s="178" t="s">
        <v>237</v>
      </c>
      <c r="H228" s="179">
        <v>11.6</v>
      </c>
      <c r="I228" s="180"/>
      <c r="J228" s="181">
        <f>ROUND(I228*H228,2)</f>
        <v>0</v>
      </c>
      <c r="K228" s="182"/>
      <c r="L228" s="36"/>
      <c r="M228" s="183" t="s">
        <v>1</v>
      </c>
      <c r="N228" s="184" t="s">
        <v>42</v>
      </c>
      <c r="O228" s="64"/>
      <c r="P228" s="185">
        <f>O228*H228</f>
        <v>0</v>
      </c>
      <c r="Q228" s="185">
        <v>0.48249999999999998</v>
      </c>
      <c r="R228" s="185">
        <f>Q228*H228</f>
        <v>5.5969999999999995</v>
      </c>
      <c r="S228" s="185">
        <v>0</v>
      </c>
      <c r="T228" s="186">
        <f>S228*H228</f>
        <v>0</v>
      </c>
      <c r="U228" s="35"/>
      <c r="V228" s="35"/>
      <c r="W228" s="35"/>
      <c r="X228" s="35"/>
      <c r="Y228" s="35"/>
      <c r="Z228" s="35"/>
      <c r="AA228" s="35"/>
      <c r="AB228" s="35"/>
      <c r="AC228" s="35"/>
      <c r="AD228" s="35"/>
      <c r="AE228" s="35"/>
      <c r="AR228" s="187" t="s">
        <v>159</v>
      </c>
      <c r="AT228" s="187" t="s">
        <v>155</v>
      </c>
      <c r="AU228" s="187" t="s">
        <v>109</v>
      </c>
      <c r="AY228" s="18" t="s">
        <v>153</v>
      </c>
      <c r="BE228" s="104">
        <f>IF(N228="základná",J228,0)</f>
        <v>0</v>
      </c>
      <c r="BF228" s="104">
        <f>IF(N228="znížená",J228,0)</f>
        <v>0</v>
      </c>
      <c r="BG228" s="104">
        <f>IF(N228="zákl. prenesená",J228,0)</f>
        <v>0</v>
      </c>
      <c r="BH228" s="104">
        <f>IF(N228="zníž. prenesená",J228,0)</f>
        <v>0</v>
      </c>
      <c r="BI228" s="104">
        <f>IF(N228="nulová",J228,0)</f>
        <v>0</v>
      </c>
      <c r="BJ228" s="18" t="s">
        <v>109</v>
      </c>
      <c r="BK228" s="104">
        <f>ROUND(I228*H228,2)</f>
        <v>0</v>
      </c>
      <c r="BL228" s="18" t="s">
        <v>159</v>
      </c>
      <c r="BM228" s="187" t="s">
        <v>319</v>
      </c>
    </row>
    <row r="229" spans="1:65" s="13" customFormat="1" ht="11.25">
      <c r="B229" s="188"/>
      <c r="D229" s="189" t="s">
        <v>165</v>
      </c>
      <c r="E229" s="190" t="s">
        <v>1</v>
      </c>
      <c r="F229" s="191" t="s">
        <v>320</v>
      </c>
      <c r="H229" s="190" t="s">
        <v>1</v>
      </c>
      <c r="I229" s="192"/>
      <c r="L229" s="188"/>
      <c r="M229" s="193"/>
      <c r="N229" s="194"/>
      <c r="O229" s="194"/>
      <c r="P229" s="194"/>
      <c r="Q229" s="194"/>
      <c r="R229" s="194"/>
      <c r="S229" s="194"/>
      <c r="T229" s="195"/>
      <c r="AT229" s="190" t="s">
        <v>165</v>
      </c>
      <c r="AU229" s="190" t="s">
        <v>109</v>
      </c>
      <c r="AV229" s="13" t="s">
        <v>84</v>
      </c>
      <c r="AW229" s="13" t="s">
        <v>30</v>
      </c>
      <c r="AX229" s="13" t="s">
        <v>76</v>
      </c>
      <c r="AY229" s="190" t="s">
        <v>153</v>
      </c>
    </row>
    <row r="230" spans="1:65" s="14" customFormat="1" ht="11.25">
      <c r="B230" s="196"/>
      <c r="D230" s="189" t="s">
        <v>165</v>
      </c>
      <c r="E230" s="197" t="s">
        <v>1</v>
      </c>
      <c r="F230" s="198" t="s">
        <v>321</v>
      </c>
      <c r="H230" s="199">
        <v>11.6</v>
      </c>
      <c r="I230" s="200"/>
      <c r="L230" s="196"/>
      <c r="M230" s="201"/>
      <c r="N230" s="202"/>
      <c r="O230" s="202"/>
      <c r="P230" s="202"/>
      <c r="Q230" s="202"/>
      <c r="R230" s="202"/>
      <c r="S230" s="202"/>
      <c r="T230" s="203"/>
      <c r="AT230" s="197" t="s">
        <v>165</v>
      </c>
      <c r="AU230" s="197" t="s">
        <v>109</v>
      </c>
      <c r="AV230" s="14" t="s">
        <v>109</v>
      </c>
      <c r="AW230" s="14" t="s">
        <v>30</v>
      </c>
      <c r="AX230" s="14" t="s">
        <v>76</v>
      </c>
      <c r="AY230" s="197" t="s">
        <v>153</v>
      </c>
    </row>
    <row r="231" spans="1:65" s="15" customFormat="1" ht="11.25">
      <c r="B231" s="204"/>
      <c r="D231" s="189" t="s">
        <v>165</v>
      </c>
      <c r="E231" s="205" t="s">
        <v>1</v>
      </c>
      <c r="F231" s="206" t="s">
        <v>170</v>
      </c>
      <c r="H231" s="207">
        <v>11.6</v>
      </c>
      <c r="I231" s="208"/>
      <c r="L231" s="204"/>
      <c r="M231" s="209"/>
      <c r="N231" s="210"/>
      <c r="O231" s="210"/>
      <c r="P231" s="210"/>
      <c r="Q231" s="210"/>
      <c r="R231" s="210"/>
      <c r="S231" s="210"/>
      <c r="T231" s="211"/>
      <c r="AT231" s="205" t="s">
        <v>165</v>
      </c>
      <c r="AU231" s="205" t="s">
        <v>109</v>
      </c>
      <c r="AV231" s="15" t="s">
        <v>159</v>
      </c>
      <c r="AW231" s="15" t="s">
        <v>30</v>
      </c>
      <c r="AX231" s="15" t="s">
        <v>84</v>
      </c>
      <c r="AY231" s="205" t="s">
        <v>153</v>
      </c>
    </row>
    <row r="232" spans="1:65" s="2" customFormat="1" ht="24.2" customHeight="1">
      <c r="A232" s="35"/>
      <c r="B232" s="143"/>
      <c r="C232" s="175" t="s">
        <v>322</v>
      </c>
      <c r="D232" s="175" t="s">
        <v>155</v>
      </c>
      <c r="E232" s="176" t="s">
        <v>323</v>
      </c>
      <c r="F232" s="177" t="s">
        <v>324</v>
      </c>
      <c r="G232" s="178" t="s">
        <v>325</v>
      </c>
      <c r="H232" s="179">
        <v>4</v>
      </c>
      <c r="I232" s="180"/>
      <c r="J232" s="181">
        <f>ROUND(I232*H232,2)</f>
        <v>0</v>
      </c>
      <c r="K232" s="182"/>
      <c r="L232" s="36"/>
      <c r="M232" s="183" t="s">
        <v>1</v>
      </c>
      <c r="N232" s="184" t="s">
        <v>42</v>
      </c>
      <c r="O232" s="64"/>
      <c r="P232" s="185">
        <f>O232*H232</f>
        <v>0</v>
      </c>
      <c r="Q232" s="185">
        <v>4.3999999999999997E-2</v>
      </c>
      <c r="R232" s="185">
        <f>Q232*H232</f>
        <v>0.17599999999999999</v>
      </c>
      <c r="S232" s="185">
        <v>0</v>
      </c>
      <c r="T232" s="186">
        <f>S232*H232</f>
        <v>0</v>
      </c>
      <c r="U232" s="35"/>
      <c r="V232" s="35"/>
      <c r="W232" s="35"/>
      <c r="X232" s="35"/>
      <c r="Y232" s="35"/>
      <c r="Z232" s="35"/>
      <c r="AA232" s="35"/>
      <c r="AB232" s="35"/>
      <c r="AC232" s="35"/>
      <c r="AD232" s="35"/>
      <c r="AE232" s="35"/>
      <c r="AR232" s="187" t="s">
        <v>159</v>
      </c>
      <c r="AT232" s="187" t="s">
        <v>155</v>
      </c>
      <c r="AU232" s="187" t="s">
        <v>109</v>
      </c>
      <c r="AY232" s="18" t="s">
        <v>153</v>
      </c>
      <c r="BE232" s="104">
        <f>IF(N232="základná",J232,0)</f>
        <v>0</v>
      </c>
      <c r="BF232" s="104">
        <f>IF(N232="znížená",J232,0)</f>
        <v>0</v>
      </c>
      <c r="BG232" s="104">
        <f>IF(N232="zákl. prenesená",J232,0)</f>
        <v>0</v>
      </c>
      <c r="BH232" s="104">
        <f>IF(N232="zníž. prenesená",J232,0)</f>
        <v>0</v>
      </c>
      <c r="BI232" s="104">
        <f>IF(N232="nulová",J232,0)</f>
        <v>0</v>
      </c>
      <c r="BJ232" s="18" t="s">
        <v>109</v>
      </c>
      <c r="BK232" s="104">
        <f>ROUND(I232*H232,2)</f>
        <v>0</v>
      </c>
      <c r="BL232" s="18" t="s">
        <v>159</v>
      </c>
      <c r="BM232" s="187" t="s">
        <v>326</v>
      </c>
    </row>
    <row r="233" spans="1:65" s="14" customFormat="1" ht="11.25">
      <c r="B233" s="196"/>
      <c r="D233" s="189" t="s">
        <v>165</v>
      </c>
      <c r="E233" s="197" t="s">
        <v>1</v>
      </c>
      <c r="F233" s="198" t="s">
        <v>159</v>
      </c>
      <c r="H233" s="199">
        <v>4</v>
      </c>
      <c r="I233" s="200"/>
      <c r="L233" s="196"/>
      <c r="M233" s="201"/>
      <c r="N233" s="202"/>
      <c r="O233" s="202"/>
      <c r="P233" s="202"/>
      <c r="Q233" s="202"/>
      <c r="R233" s="202"/>
      <c r="S233" s="202"/>
      <c r="T233" s="203"/>
      <c r="AT233" s="197" t="s">
        <v>165</v>
      </c>
      <c r="AU233" s="197" t="s">
        <v>109</v>
      </c>
      <c r="AV233" s="14" t="s">
        <v>109</v>
      </c>
      <c r="AW233" s="14" t="s">
        <v>30</v>
      </c>
      <c r="AX233" s="14" t="s">
        <v>84</v>
      </c>
      <c r="AY233" s="197" t="s">
        <v>153</v>
      </c>
    </row>
    <row r="234" spans="1:65" s="2" customFormat="1" ht="24.2" customHeight="1">
      <c r="A234" s="35"/>
      <c r="B234" s="143"/>
      <c r="C234" s="175" t="s">
        <v>327</v>
      </c>
      <c r="D234" s="175" t="s">
        <v>155</v>
      </c>
      <c r="E234" s="176" t="s">
        <v>328</v>
      </c>
      <c r="F234" s="177" t="s">
        <v>329</v>
      </c>
      <c r="G234" s="178" t="s">
        <v>325</v>
      </c>
      <c r="H234" s="179">
        <v>3</v>
      </c>
      <c r="I234" s="180"/>
      <c r="J234" s="181">
        <f>ROUND(I234*H234,2)</f>
        <v>0</v>
      </c>
      <c r="K234" s="182"/>
      <c r="L234" s="36"/>
      <c r="M234" s="183" t="s">
        <v>1</v>
      </c>
      <c r="N234" s="184" t="s">
        <v>42</v>
      </c>
      <c r="O234" s="64"/>
      <c r="P234" s="185">
        <f>O234*H234</f>
        <v>0</v>
      </c>
      <c r="Q234" s="185">
        <v>4.3999999999999997E-2</v>
      </c>
      <c r="R234" s="185">
        <f>Q234*H234</f>
        <v>0.13200000000000001</v>
      </c>
      <c r="S234" s="185">
        <v>0</v>
      </c>
      <c r="T234" s="186">
        <f>S234*H234</f>
        <v>0</v>
      </c>
      <c r="U234" s="35"/>
      <c r="V234" s="35"/>
      <c r="W234" s="35"/>
      <c r="X234" s="35"/>
      <c r="Y234" s="35"/>
      <c r="Z234" s="35"/>
      <c r="AA234" s="35"/>
      <c r="AB234" s="35"/>
      <c r="AC234" s="35"/>
      <c r="AD234" s="35"/>
      <c r="AE234" s="35"/>
      <c r="AR234" s="187" t="s">
        <v>159</v>
      </c>
      <c r="AT234" s="187" t="s">
        <v>155</v>
      </c>
      <c r="AU234" s="187" t="s">
        <v>109</v>
      </c>
      <c r="AY234" s="18" t="s">
        <v>153</v>
      </c>
      <c r="BE234" s="104">
        <f>IF(N234="základná",J234,0)</f>
        <v>0</v>
      </c>
      <c r="BF234" s="104">
        <f>IF(N234="znížená",J234,0)</f>
        <v>0</v>
      </c>
      <c r="BG234" s="104">
        <f>IF(N234="zákl. prenesená",J234,0)</f>
        <v>0</v>
      </c>
      <c r="BH234" s="104">
        <f>IF(N234="zníž. prenesená",J234,0)</f>
        <v>0</v>
      </c>
      <c r="BI234" s="104">
        <f>IF(N234="nulová",J234,0)</f>
        <v>0</v>
      </c>
      <c r="BJ234" s="18" t="s">
        <v>109</v>
      </c>
      <c r="BK234" s="104">
        <f>ROUND(I234*H234,2)</f>
        <v>0</v>
      </c>
      <c r="BL234" s="18" t="s">
        <v>159</v>
      </c>
      <c r="BM234" s="187" t="s">
        <v>330</v>
      </c>
    </row>
    <row r="235" spans="1:65" s="14" customFormat="1" ht="11.25">
      <c r="B235" s="196"/>
      <c r="D235" s="189" t="s">
        <v>165</v>
      </c>
      <c r="E235" s="197" t="s">
        <v>1</v>
      </c>
      <c r="F235" s="198" t="s">
        <v>171</v>
      </c>
      <c r="H235" s="199">
        <v>3</v>
      </c>
      <c r="I235" s="200"/>
      <c r="L235" s="196"/>
      <c r="M235" s="201"/>
      <c r="N235" s="202"/>
      <c r="O235" s="202"/>
      <c r="P235" s="202"/>
      <c r="Q235" s="202"/>
      <c r="R235" s="202"/>
      <c r="S235" s="202"/>
      <c r="T235" s="203"/>
      <c r="AT235" s="197" t="s">
        <v>165</v>
      </c>
      <c r="AU235" s="197" t="s">
        <v>109</v>
      </c>
      <c r="AV235" s="14" t="s">
        <v>109</v>
      </c>
      <c r="AW235" s="14" t="s">
        <v>30</v>
      </c>
      <c r="AX235" s="14" t="s">
        <v>84</v>
      </c>
      <c r="AY235" s="197" t="s">
        <v>153</v>
      </c>
    </row>
    <row r="236" spans="1:65" s="2" customFormat="1" ht="16.5" customHeight="1">
      <c r="A236" s="35"/>
      <c r="B236" s="143"/>
      <c r="C236" s="175" t="s">
        <v>331</v>
      </c>
      <c r="D236" s="175" t="s">
        <v>155</v>
      </c>
      <c r="E236" s="176" t="s">
        <v>332</v>
      </c>
      <c r="F236" s="177" t="s">
        <v>333</v>
      </c>
      <c r="G236" s="178" t="s">
        <v>325</v>
      </c>
      <c r="H236" s="179">
        <v>24</v>
      </c>
      <c r="I236" s="180"/>
      <c r="J236" s="181">
        <f>ROUND(I236*H236,2)</f>
        <v>0</v>
      </c>
      <c r="K236" s="182"/>
      <c r="L236" s="36"/>
      <c r="M236" s="183" t="s">
        <v>1</v>
      </c>
      <c r="N236" s="184" t="s">
        <v>42</v>
      </c>
      <c r="O236" s="64"/>
      <c r="P236" s="185">
        <f>O236*H236</f>
        <v>0</v>
      </c>
      <c r="Q236" s="185">
        <v>1.0999999999999999E-2</v>
      </c>
      <c r="R236" s="185">
        <f>Q236*H236</f>
        <v>0.26400000000000001</v>
      </c>
      <c r="S236" s="185">
        <v>0</v>
      </c>
      <c r="T236" s="186">
        <f>S236*H236</f>
        <v>0</v>
      </c>
      <c r="U236" s="35"/>
      <c r="V236" s="35"/>
      <c r="W236" s="35"/>
      <c r="X236" s="35"/>
      <c r="Y236" s="35"/>
      <c r="Z236" s="35"/>
      <c r="AA236" s="35"/>
      <c r="AB236" s="35"/>
      <c r="AC236" s="35"/>
      <c r="AD236" s="35"/>
      <c r="AE236" s="35"/>
      <c r="AR236" s="187" t="s">
        <v>159</v>
      </c>
      <c r="AT236" s="187" t="s">
        <v>155</v>
      </c>
      <c r="AU236" s="187" t="s">
        <v>109</v>
      </c>
      <c r="AY236" s="18" t="s">
        <v>153</v>
      </c>
      <c r="BE236" s="104">
        <f>IF(N236="základná",J236,0)</f>
        <v>0</v>
      </c>
      <c r="BF236" s="104">
        <f>IF(N236="znížená",J236,0)</f>
        <v>0</v>
      </c>
      <c r="BG236" s="104">
        <f>IF(N236="zákl. prenesená",J236,0)</f>
        <v>0</v>
      </c>
      <c r="BH236" s="104">
        <f>IF(N236="zníž. prenesená",J236,0)</f>
        <v>0</v>
      </c>
      <c r="BI236" s="104">
        <f>IF(N236="nulová",J236,0)</f>
        <v>0</v>
      </c>
      <c r="BJ236" s="18" t="s">
        <v>109</v>
      </c>
      <c r="BK236" s="104">
        <f>ROUND(I236*H236,2)</f>
        <v>0</v>
      </c>
      <c r="BL236" s="18" t="s">
        <v>159</v>
      </c>
      <c r="BM236" s="187" t="s">
        <v>334</v>
      </c>
    </row>
    <row r="237" spans="1:65" s="14" customFormat="1" ht="11.25">
      <c r="B237" s="196"/>
      <c r="D237" s="189" t="s">
        <v>165</v>
      </c>
      <c r="E237" s="197" t="s">
        <v>1</v>
      </c>
      <c r="F237" s="198" t="s">
        <v>281</v>
      </c>
      <c r="H237" s="199">
        <v>24</v>
      </c>
      <c r="I237" s="200"/>
      <c r="L237" s="196"/>
      <c r="M237" s="201"/>
      <c r="N237" s="202"/>
      <c r="O237" s="202"/>
      <c r="P237" s="202"/>
      <c r="Q237" s="202"/>
      <c r="R237" s="202"/>
      <c r="S237" s="202"/>
      <c r="T237" s="203"/>
      <c r="AT237" s="197" t="s">
        <v>165</v>
      </c>
      <c r="AU237" s="197" t="s">
        <v>109</v>
      </c>
      <c r="AV237" s="14" t="s">
        <v>109</v>
      </c>
      <c r="AW237" s="14" t="s">
        <v>30</v>
      </c>
      <c r="AX237" s="14" t="s">
        <v>84</v>
      </c>
      <c r="AY237" s="197" t="s">
        <v>153</v>
      </c>
    </row>
    <row r="238" spans="1:65" s="12" customFormat="1" ht="22.9" customHeight="1">
      <c r="B238" s="162"/>
      <c r="D238" s="163" t="s">
        <v>75</v>
      </c>
      <c r="E238" s="173" t="s">
        <v>202</v>
      </c>
      <c r="F238" s="173" t="s">
        <v>335</v>
      </c>
      <c r="I238" s="165"/>
      <c r="J238" s="174">
        <f>BK238</f>
        <v>0</v>
      </c>
      <c r="L238" s="162"/>
      <c r="M238" s="167"/>
      <c r="N238" s="168"/>
      <c r="O238" s="168"/>
      <c r="P238" s="169">
        <f>SUM(P239:P252)</f>
        <v>0</v>
      </c>
      <c r="Q238" s="168"/>
      <c r="R238" s="169">
        <f>SUM(R239:R252)</f>
        <v>0</v>
      </c>
      <c r="S238" s="168"/>
      <c r="T238" s="170">
        <f>SUM(T239:T252)</f>
        <v>14.55264</v>
      </c>
      <c r="AR238" s="163" t="s">
        <v>84</v>
      </c>
      <c r="AT238" s="171" t="s">
        <v>75</v>
      </c>
      <c r="AU238" s="171" t="s">
        <v>84</v>
      </c>
      <c r="AY238" s="163" t="s">
        <v>153</v>
      </c>
      <c r="BK238" s="172">
        <f>SUM(BK239:BK252)</f>
        <v>0</v>
      </c>
    </row>
    <row r="239" spans="1:65" s="2" customFormat="1" ht="37.9" customHeight="1">
      <c r="A239" s="35"/>
      <c r="B239" s="143"/>
      <c r="C239" s="175" t="s">
        <v>336</v>
      </c>
      <c r="D239" s="175" t="s">
        <v>155</v>
      </c>
      <c r="E239" s="176" t="s">
        <v>337</v>
      </c>
      <c r="F239" s="177" t="s">
        <v>338</v>
      </c>
      <c r="G239" s="178" t="s">
        <v>163</v>
      </c>
      <c r="H239" s="179">
        <v>4.4640000000000004</v>
      </c>
      <c r="I239" s="180"/>
      <c r="J239" s="181">
        <f>ROUND(I239*H239,2)</f>
        <v>0</v>
      </c>
      <c r="K239" s="182"/>
      <c r="L239" s="36"/>
      <c r="M239" s="183" t="s">
        <v>1</v>
      </c>
      <c r="N239" s="184" t="s">
        <v>42</v>
      </c>
      <c r="O239" s="64"/>
      <c r="P239" s="185">
        <f>O239*H239</f>
        <v>0</v>
      </c>
      <c r="Q239" s="185">
        <v>0</v>
      </c>
      <c r="R239" s="185">
        <f>Q239*H239</f>
        <v>0</v>
      </c>
      <c r="S239" s="185">
        <v>2.2000000000000002</v>
      </c>
      <c r="T239" s="186">
        <f>S239*H239</f>
        <v>9.820800000000002</v>
      </c>
      <c r="U239" s="35"/>
      <c r="V239" s="35"/>
      <c r="W239" s="35"/>
      <c r="X239" s="35"/>
      <c r="Y239" s="35"/>
      <c r="Z239" s="35"/>
      <c r="AA239" s="35"/>
      <c r="AB239" s="35"/>
      <c r="AC239" s="35"/>
      <c r="AD239" s="35"/>
      <c r="AE239" s="35"/>
      <c r="AR239" s="187" t="s">
        <v>159</v>
      </c>
      <c r="AT239" s="187" t="s">
        <v>155</v>
      </c>
      <c r="AU239" s="187" t="s">
        <v>109</v>
      </c>
      <c r="AY239" s="18" t="s">
        <v>153</v>
      </c>
      <c r="BE239" s="104">
        <f>IF(N239="základná",J239,0)</f>
        <v>0</v>
      </c>
      <c r="BF239" s="104">
        <f>IF(N239="znížená",J239,0)</f>
        <v>0</v>
      </c>
      <c r="BG239" s="104">
        <f>IF(N239="zákl. prenesená",J239,0)</f>
        <v>0</v>
      </c>
      <c r="BH239" s="104">
        <f>IF(N239="zníž. prenesená",J239,0)</f>
        <v>0</v>
      </c>
      <c r="BI239" s="104">
        <f>IF(N239="nulová",J239,0)</f>
        <v>0</v>
      </c>
      <c r="BJ239" s="18" t="s">
        <v>109</v>
      </c>
      <c r="BK239" s="104">
        <f>ROUND(I239*H239,2)</f>
        <v>0</v>
      </c>
      <c r="BL239" s="18" t="s">
        <v>159</v>
      </c>
      <c r="BM239" s="187" t="s">
        <v>339</v>
      </c>
    </row>
    <row r="240" spans="1:65" s="13" customFormat="1" ht="11.25">
      <c r="B240" s="188"/>
      <c r="D240" s="189" t="s">
        <v>165</v>
      </c>
      <c r="E240" s="190" t="s">
        <v>1</v>
      </c>
      <c r="F240" s="191" t="s">
        <v>340</v>
      </c>
      <c r="H240" s="190" t="s">
        <v>1</v>
      </c>
      <c r="I240" s="192"/>
      <c r="L240" s="188"/>
      <c r="M240" s="193"/>
      <c r="N240" s="194"/>
      <c r="O240" s="194"/>
      <c r="P240" s="194"/>
      <c r="Q240" s="194"/>
      <c r="R240" s="194"/>
      <c r="S240" s="194"/>
      <c r="T240" s="195"/>
      <c r="AT240" s="190" t="s">
        <v>165</v>
      </c>
      <c r="AU240" s="190" t="s">
        <v>109</v>
      </c>
      <c r="AV240" s="13" t="s">
        <v>84</v>
      </c>
      <c r="AW240" s="13" t="s">
        <v>30</v>
      </c>
      <c r="AX240" s="13" t="s">
        <v>76</v>
      </c>
      <c r="AY240" s="190" t="s">
        <v>153</v>
      </c>
    </row>
    <row r="241" spans="1:65" s="14" customFormat="1" ht="11.25">
      <c r="B241" s="196"/>
      <c r="D241" s="189" t="s">
        <v>165</v>
      </c>
      <c r="E241" s="197" t="s">
        <v>1</v>
      </c>
      <c r="F241" s="198" t="s">
        <v>341</v>
      </c>
      <c r="H241" s="199">
        <v>4.4640000000000004</v>
      </c>
      <c r="I241" s="200"/>
      <c r="L241" s="196"/>
      <c r="M241" s="201"/>
      <c r="N241" s="202"/>
      <c r="O241" s="202"/>
      <c r="P241" s="202"/>
      <c r="Q241" s="202"/>
      <c r="R241" s="202"/>
      <c r="S241" s="202"/>
      <c r="T241" s="203"/>
      <c r="AT241" s="197" t="s">
        <v>165</v>
      </c>
      <c r="AU241" s="197" t="s">
        <v>109</v>
      </c>
      <c r="AV241" s="14" t="s">
        <v>109</v>
      </c>
      <c r="AW241" s="14" t="s">
        <v>30</v>
      </c>
      <c r="AX241" s="14" t="s">
        <v>76</v>
      </c>
      <c r="AY241" s="197" t="s">
        <v>153</v>
      </c>
    </row>
    <row r="242" spans="1:65" s="15" customFormat="1" ht="11.25">
      <c r="B242" s="204"/>
      <c r="D242" s="189" t="s">
        <v>165</v>
      </c>
      <c r="E242" s="205" t="s">
        <v>1</v>
      </c>
      <c r="F242" s="206" t="s">
        <v>170</v>
      </c>
      <c r="H242" s="207">
        <v>4.4640000000000004</v>
      </c>
      <c r="I242" s="208"/>
      <c r="L242" s="204"/>
      <c r="M242" s="209"/>
      <c r="N242" s="210"/>
      <c r="O242" s="210"/>
      <c r="P242" s="210"/>
      <c r="Q242" s="210"/>
      <c r="R242" s="210"/>
      <c r="S242" s="210"/>
      <c r="T242" s="211"/>
      <c r="AT242" s="205" t="s">
        <v>165</v>
      </c>
      <c r="AU242" s="205" t="s">
        <v>109</v>
      </c>
      <c r="AV242" s="15" t="s">
        <v>159</v>
      </c>
      <c r="AW242" s="15" t="s">
        <v>30</v>
      </c>
      <c r="AX242" s="15" t="s">
        <v>84</v>
      </c>
      <c r="AY242" s="205" t="s">
        <v>153</v>
      </c>
    </row>
    <row r="243" spans="1:65" s="2" customFormat="1" ht="37.9" customHeight="1">
      <c r="A243" s="35"/>
      <c r="B243" s="143"/>
      <c r="C243" s="175" t="s">
        <v>342</v>
      </c>
      <c r="D243" s="175" t="s">
        <v>155</v>
      </c>
      <c r="E243" s="176" t="s">
        <v>343</v>
      </c>
      <c r="F243" s="177" t="s">
        <v>344</v>
      </c>
      <c r="G243" s="178" t="s">
        <v>163</v>
      </c>
      <c r="H243" s="179">
        <v>1.984</v>
      </c>
      <c r="I243" s="180"/>
      <c r="J243" s="181">
        <f>ROUND(I243*H243,2)</f>
        <v>0</v>
      </c>
      <c r="K243" s="182"/>
      <c r="L243" s="36"/>
      <c r="M243" s="183" t="s">
        <v>1</v>
      </c>
      <c r="N243" s="184" t="s">
        <v>42</v>
      </c>
      <c r="O243" s="64"/>
      <c r="P243" s="185">
        <f>O243*H243</f>
        <v>0</v>
      </c>
      <c r="Q243" s="185">
        <v>0</v>
      </c>
      <c r="R243" s="185">
        <f>Q243*H243</f>
        <v>0</v>
      </c>
      <c r="S243" s="185">
        <v>2.3849999999999998</v>
      </c>
      <c r="T243" s="186">
        <f>S243*H243</f>
        <v>4.7318399999999992</v>
      </c>
      <c r="U243" s="35"/>
      <c r="V243" s="35"/>
      <c r="W243" s="35"/>
      <c r="X243" s="35"/>
      <c r="Y243" s="35"/>
      <c r="Z243" s="35"/>
      <c r="AA243" s="35"/>
      <c r="AB243" s="35"/>
      <c r="AC243" s="35"/>
      <c r="AD243" s="35"/>
      <c r="AE243" s="35"/>
      <c r="AR243" s="187" t="s">
        <v>159</v>
      </c>
      <c r="AT243" s="187" t="s">
        <v>155</v>
      </c>
      <c r="AU243" s="187" t="s">
        <v>109</v>
      </c>
      <c r="AY243" s="18" t="s">
        <v>153</v>
      </c>
      <c r="BE243" s="104">
        <f>IF(N243="základná",J243,0)</f>
        <v>0</v>
      </c>
      <c r="BF243" s="104">
        <f>IF(N243="znížená",J243,0)</f>
        <v>0</v>
      </c>
      <c r="BG243" s="104">
        <f>IF(N243="zákl. prenesená",J243,0)</f>
        <v>0</v>
      </c>
      <c r="BH243" s="104">
        <f>IF(N243="zníž. prenesená",J243,0)</f>
        <v>0</v>
      </c>
      <c r="BI243" s="104">
        <f>IF(N243="nulová",J243,0)</f>
        <v>0</v>
      </c>
      <c r="BJ243" s="18" t="s">
        <v>109</v>
      </c>
      <c r="BK243" s="104">
        <f>ROUND(I243*H243,2)</f>
        <v>0</v>
      </c>
      <c r="BL243" s="18" t="s">
        <v>159</v>
      </c>
      <c r="BM243" s="187" t="s">
        <v>345</v>
      </c>
    </row>
    <row r="244" spans="1:65" s="13" customFormat="1" ht="11.25">
      <c r="B244" s="188"/>
      <c r="D244" s="189" t="s">
        <v>165</v>
      </c>
      <c r="E244" s="190" t="s">
        <v>1</v>
      </c>
      <c r="F244" s="191" t="s">
        <v>340</v>
      </c>
      <c r="H244" s="190" t="s">
        <v>1</v>
      </c>
      <c r="I244" s="192"/>
      <c r="L244" s="188"/>
      <c r="M244" s="193"/>
      <c r="N244" s="194"/>
      <c r="O244" s="194"/>
      <c r="P244" s="194"/>
      <c r="Q244" s="194"/>
      <c r="R244" s="194"/>
      <c r="S244" s="194"/>
      <c r="T244" s="195"/>
      <c r="AT244" s="190" t="s">
        <v>165</v>
      </c>
      <c r="AU244" s="190" t="s">
        <v>109</v>
      </c>
      <c r="AV244" s="13" t="s">
        <v>84</v>
      </c>
      <c r="AW244" s="13" t="s">
        <v>30</v>
      </c>
      <c r="AX244" s="13" t="s">
        <v>76</v>
      </c>
      <c r="AY244" s="190" t="s">
        <v>153</v>
      </c>
    </row>
    <row r="245" spans="1:65" s="14" customFormat="1" ht="11.25">
      <c r="B245" s="196"/>
      <c r="D245" s="189" t="s">
        <v>165</v>
      </c>
      <c r="E245" s="197" t="s">
        <v>1</v>
      </c>
      <c r="F245" s="198" t="s">
        <v>346</v>
      </c>
      <c r="H245" s="199">
        <v>1.984</v>
      </c>
      <c r="I245" s="200"/>
      <c r="L245" s="196"/>
      <c r="M245" s="201"/>
      <c r="N245" s="202"/>
      <c r="O245" s="202"/>
      <c r="P245" s="202"/>
      <c r="Q245" s="202"/>
      <c r="R245" s="202"/>
      <c r="S245" s="202"/>
      <c r="T245" s="203"/>
      <c r="AT245" s="197" t="s">
        <v>165</v>
      </c>
      <c r="AU245" s="197" t="s">
        <v>109</v>
      </c>
      <c r="AV245" s="14" t="s">
        <v>109</v>
      </c>
      <c r="AW245" s="14" t="s">
        <v>30</v>
      </c>
      <c r="AX245" s="14" t="s">
        <v>76</v>
      </c>
      <c r="AY245" s="197" t="s">
        <v>153</v>
      </c>
    </row>
    <row r="246" spans="1:65" s="15" customFormat="1" ht="11.25">
      <c r="B246" s="204"/>
      <c r="D246" s="189" t="s">
        <v>165</v>
      </c>
      <c r="E246" s="205" t="s">
        <v>1</v>
      </c>
      <c r="F246" s="206" t="s">
        <v>170</v>
      </c>
      <c r="H246" s="207">
        <v>1.984</v>
      </c>
      <c r="I246" s="208"/>
      <c r="L246" s="204"/>
      <c r="M246" s="209"/>
      <c r="N246" s="210"/>
      <c r="O246" s="210"/>
      <c r="P246" s="210"/>
      <c r="Q246" s="210"/>
      <c r="R246" s="210"/>
      <c r="S246" s="210"/>
      <c r="T246" s="211"/>
      <c r="AT246" s="205" t="s">
        <v>165</v>
      </c>
      <c r="AU246" s="205" t="s">
        <v>109</v>
      </c>
      <c r="AV246" s="15" t="s">
        <v>159</v>
      </c>
      <c r="AW246" s="15" t="s">
        <v>30</v>
      </c>
      <c r="AX246" s="15" t="s">
        <v>84</v>
      </c>
      <c r="AY246" s="205" t="s">
        <v>153</v>
      </c>
    </row>
    <row r="247" spans="1:65" s="2" customFormat="1" ht="21.75" customHeight="1">
      <c r="A247" s="35"/>
      <c r="B247" s="143"/>
      <c r="C247" s="175" t="s">
        <v>347</v>
      </c>
      <c r="D247" s="175" t="s">
        <v>155</v>
      </c>
      <c r="E247" s="176" t="s">
        <v>348</v>
      </c>
      <c r="F247" s="177" t="s">
        <v>349</v>
      </c>
      <c r="G247" s="178" t="s">
        <v>299</v>
      </c>
      <c r="H247" s="179">
        <v>48.656999999999996</v>
      </c>
      <c r="I247" s="180"/>
      <c r="J247" s="181">
        <f>ROUND(I247*H247,2)</f>
        <v>0</v>
      </c>
      <c r="K247" s="182"/>
      <c r="L247" s="36"/>
      <c r="M247" s="183" t="s">
        <v>1</v>
      </c>
      <c r="N247" s="184" t="s">
        <v>42</v>
      </c>
      <c r="O247" s="64"/>
      <c r="P247" s="185">
        <f>O247*H247</f>
        <v>0</v>
      </c>
      <c r="Q247" s="185">
        <v>0</v>
      </c>
      <c r="R247" s="185">
        <f>Q247*H247</f>
        <v>0</v>
      </c>
      <c r="S247" s="185">
        <v>0</v>
      </c>
      <c r="T247" s="186">
        <f>S247*H247</f>
        <v>0</v>
      </c>
      <c r="U247" s="35"/>
      <c r="V247" s="35"/>
      <c r="W247" s="35"/>
      <c r="X247" s="35"/>
      <c r="Y247" s="35"/>
      <c r="Z247" s="35"/>
      <c r="AA247" s="35"/>
      <c r="AB247" s="35"/>
      <c r="AC247" s="35"/>
      <c r="AD247" s="35"/>
      <c r="AE247" s="35"/>
      <c r="AR247" s="187" t="s">
        <v>159</v>
      </c>
      <c r="AT247" s="187" t="s">
        <v>155</v>
      </c>
      <c r="AU247" s="187" t="s">
        <v>109</v>
      </c>
      <c r="AY247" s="18" t="s">
        <v>153</v>
      </c>
      <c r="BE247" s="104">
        <f>IF(N247="základná",J247,0)</f>
        <v>0</v>
      </c>
      <c r="BF247" s="104">
        <f>IF(N247="znížená",J247,0)</f>
        <v>0</v>
      </c>
      <c r="BG247" s="104">
        <f>IF(N247="zákl. prenesená",J247,0)</f>
        <v>0</v>
      </c>
      <c r="BH247" s="104">
        <f>IF(N247="zníž. prenesená",J247,0)</f>
        <v>0</v>
      </c>
      <c r="BI247" s="104">
        <f>IF(N247="nulová",J247,0)</f>
        <v>0</v>
      </c>
      <c r="BJ247" s="18" t="s">
        <v>109</v>
      </c>
      <c r="BK247" s="104">
        <f>ROUND(I247*H247,2)</f>
        <v>0</v>
      </c>
      <c r="BL247" s="18" t="s">
        <v>159</v>
      </c>
      <c r="BM247" s="187" t="s">
        <v>350</v>
      </c>
    </row>
    <row r="248" spans="1:65" s="2" customFormat="1" ht="24.2" customHeight="1">
      <c r="A248" s="35"/>
      <c r="B248" s="143"/>
      <c r="C248" s="175" t="s">
        <v>351</v>
      </c>
      <c r="D248" s="175" t="s">
        <v>155</v>
      </c>
      <c r="E248" s="176" t="s">
        <v>352</v>
      </c>
      <c r="F248" s="177" t="s">
        <v>353</v>
      </c>
      <c r="G248" s="178" t="s">
        <v>299</v>
      </c>
      <c r="H248" s="179">
        <v>194.62799999999999</v>
      </c>
      <c r="I248" s="180"/>
      <c r="J248" s="181">
        <f>ROUND(I248*H248,2)</f>
        <v>0</v>
      </c>
      <c r="K248" s="182"/>
      <c r="L248" s="36"/>
      <c r="M248" s="183" t="s">
        <v>1</v>
      </c>
      <c r="N248" s="184" t="s">
        <v>42</v>
      </c>
      <c r="O248" s="64"/>
      <c r="P248" s="185">
        <f>O248*H248</f>
        <v>0</v>
      </c>
      <c r="Q248" s="185">
        <v>0</v>
      </c>
      <c r="R248" s="185">
        <f>Q248*H248</f>
        <v>0</v>
      </c>
      <c r="S248" s="185">
        <v>0</v>
      </c>
      <c r="T248" s="186">
        <f>S248*H248</f>
        <v>0</v>
      </c>
      <c r="U248" s="35"/>
      <c r="V248" s="35"/>
      <c r="W248" s="35"/>
      <c r="X248" s="35"/>
      <c r="Y248" s="35"/>
      <c r="Z248" s="35"/>
      <c r="AA248" s="35"/>
      <c r="AB248" s="35"/>
      <c r="AC248" s="35"/>
      <c r="AD248" s="35"/>
      <c r="AE248" s="35"/>
      <c r="AR248" s="187" t="s">
        <v>159</v>
      </c>
      <c r="AT248" s="187" t="s">
        <v>155</v>
      </c>
      <c r="AU248" s="187" t="s">
        <v>109</v>
      </c>
      <c r="AY248" s="18" t="s">
        <v>153</v>
      </c>
      <c r="BE248" s="104">
        <f>IF(N248="základná",J248,0)</f>
        <v>0</v>
      </c>
      <c r="BF248" s="104">
        <f>IF(N248="znížená",J248,0)</f>
        <v>0</v>
      </c>
      <c r="BG248" s="104">
        <f>IF(N248="zákl. prenesená",J248,0)</f>
        <v>0</v>
      </c>
      <c r="BH248" s="104">
        <f>IF(N248="zníž. prenesená",J248,0)</f>
        <v>0</v>
      </c>
      <c r="BI248" s="104">
        <f>IF(N248="nulová",J248,0)</f>
        <v>0</v>
      </c>
      <c r="BJ248" s="18" t="s">
        <v>109</v>
      </c>
      <c r="BK248" s="104">
        <f>ROUND(I248*H248,2)</f>
        <v>0</v>
      </c>
      <c r="BL248" s="18" t="s">
        <v>159</v>
      </c>
      <c r="BM248" s="187" t="s">
        <v>354</v>
      </c>
    </row>
    <row r="249" spans="1:65" s="14" customFormat="1" ht="11.25">
      <c r="B249" s="196"/>
      <c r="D249" s="189" t="s">
        <v>165</v>
      </c>
      <c r="F249" s="198" t="s">
        <v>355</v>
      </c>
      <c r="H249" s="199">
        <v>194.62799999999999</v>
      </c>
      <c r="I249" s="200"/>
      <c r="L249" s="196"/>
      <c r="M249" s="201"/>
      <c r="N249" s="202"/>
      <c r="O249" s="202"/>
      <c r="P249" s="202"/>
      <c r="Q249" s="202"/>
      <c r="R249" s="202"/>
      <c r="S249" s="202"/>
      <c r="T249" s="203"/>
      <c r="AT249" s="197" t="s">
        <v>165</v>
      </c>
      <c r="AU249" s="197" t="s">
        <v>109</v>
      </c>
      <c r="AV249" s="14" t="s">
        <v>109</v>
      </c>
      <c r="AW249" s="14" t="s">
        <v>3</v>
      </c>
      <c r="AX249" s="14" t="s">
        <v>84</v>
      </c>
      <c r="AY249" s="197" t="s">
        <v>153</v>
      </c>
    </row>
    <row r="250" spans="1:65" s="2" customFormat="1" ht="24.2" customHeight="1">
      <c r="A250" s="35"/>
      <c r="B250" s="143"/>
      <c r="C250" s="175" t="s">
        <v>356</v>
      </c>
      <c r="D250" s="175" t="s">
        <v>155</v>
      </c>
      <c r="E250" s="176" t="s">
        <v>357</v>
      </c>
      <c r="F250" s="177" t="s">
        <v>358</v>
      </c>
      <c r="G250" s="178" t="s">
        <v>299</v>
      </c>
      <c r="H250" s="179">
        <v>43.924999999999997</v>
      </c>
      <c r="I250" s="180"/>
      <c r="J250" s="181">
        <f>ROUND(I250*H250,2)</f>
        <v>0</v>
      </c>
      <c r="K250" s="182"/>
      <c r="L250" s="36"/>
      <c r="M250" s="183" t="s">
        <v>1</v>
      </c>
      <c r="N250" s="184" t="s">
        <v>42</v>
      </c>
      <c r="O250" s="64"/>
      <c r="P250" s="185">
        <f>O250*H250</f>
        <v>0</v>
      </c>
      <c r="Q250" s="185">
        <v>0</v>
      </c>
      <c r="R250" s="185">
        <f>Q250*H250</f>
        <v>0</v>
      </c>
      <c r="S250" s="185">
        <v>0</v>
      </c>
      <c r="T250" s="186">
        <f>S250*H250</f>
        <v>0</v>
      </c>
      <c r="U250" s="35"/>
      <c r="V250" s="35"/>
      <c r="W250" s="35"/>
      <c r="X250" s="35"/>
      <c r="Y250" s="35"/>
      <c r="Z250" s="35"/>
      <c r="AA250" s="35"/>
      <c r="AB250" s="35"/>
      <c r="AC250" s="35"/>
      <c r="AD250" s="35"/>
      <c r="AE250" s="35"/>
      <c r="AR250" s="187" t="s">
        <v>159</v>
      </c>
      <c r="AT250" s="187" t="s">
        <v>155</v>
      </c>
      <c r="AU250" s="187" t="s">
        <v>109</v>
      </c>
      <c r="AY250" s="18" t="s">
        <v>153</v>
      </c>
      <c r="BE250" s="104">
        <f>IF(N250="základná",J250,0)</f>
        <v>0</v>
      </c>
      <c r="BF250" s="104">
        <f>IF(N250="znížená",J250,0)</f>
        <v>0</v>
      </c>
      <c r="BG250" s="104">
        <f>IF(N250="zákl. prenesená",J250,0)</f>
        <v>0</v>
      </c>
      <c r="BH250" s="104">
        <f>IF(N250="zníž. prenesená",J250,0)</f>
        <v>0</v>
      </c>
      <c r="BI250" s="104">
        <f>IF(N250="nulová",J250,0)</f>
        <v>0</v>
      </c>
      <c r="BJ250" s="18" t="s">
        <v>109</v>
      </c>
      <c r="BK250" s="104">
        <f>ROUND(I250*H250,2)</f>
        <v>0</v>
      </c>
      <c r="BL250" s="18" t="s">
        <v>159</v>
      </c>
      <c r="BM250" s="187" t="s">
        <v>359</v>
      </c>
    </row>
    <row r="251" spans="1:65" s="14" customFormat="1" ht="11.25">
      <c r="B251" s="196"/>
      <c r="D251" s="189" t="s">
        <v>165</v>
      </c>
      <c r="E251" s="197" t="s">
        <v>1</v>
      </c>
      <c r="F251" s="198" t="s">
        <v>360</v>
      </c>
      <c r="H251" s="199">
        <v>43.924999999999997</v>
      </c>
      <c r="I251" s="200"/>
      <c r="L251" s="196"/>
      <c r="M251" s="201"/>
      <c r="N251" s="202"/>
      <c r="O251" s="202"/>
      <c r="P251" s="202"/>
      <c r="Q251" s="202"/>
      <c r="R251" s="202"/>
      <c r="S251" s="202"/>
      <c r="T251" s="203"/>
      <c r="AT251" s="197" t="s">
        <v>165</v>
      </c>
      <c r="AU251" s="197" t="s">
        <v>109</v>
      </c>
      <c r="AV251" s="14" t="s">
        <v>109</v>
      </c>
      <c r="AW251" s="14" t="s">
        <v>30</v>
      </c>
      <c r="AX251" s="14" t="s">
        <v>84</v>
      </c>
      <c r="AY251" s="197" t="s">
        <v>153</v>
      </c>
    </row>
    <row r="252" spans="1:65" s="2" customFormat="1" ht="24.2" customHeight="1">
      <c r="A252" s="35"/>
      <c r="B252" s="143"/>
      <c r="C252" s="175" t="s">
        <v>361</v>
      </c>
      <c r="D252" s="175" t="s">
        <v>155</v>
      </c>
      <c r="E252" s="176" t="s">
        <v>362</v>
      </c>
      <c r="F252" s="177" t="s">
        <v>363</v>
      </c>
      <c r="G252" s="178" t="s">
        <v>299</v>
      </c>
      <c r="H252" s="179">
        <v>4.7320000000000002</v>
      </c>
      <c r="I252" s="180"/>
      <c r="J252" s="181">
        <f>ROUND(I252*H252,2)</f>
        <v>0</v>
      </c>
      <c r="K252" s="182"/>
      <c r="L252" s="36"/>
      <c r="M252" s="183" t="s">
        <v>1</v>
      </c>
      <c r="N252" s="184" t="s">
        <v>42</v>
      </c>
      <c r="O252" s="64"/>
      <c r="P252" s="185">
        <f>O252*H252</f>
        <v>0</v>
      </c>
      <c r="Q252" s="185">
        <v>0</v>
      </c>
      <c r="R252" s="185">
        <f>Q252*H252</f>
        <v>0</v>
      </c>
      <c r="S252" s="185">
        <v>0</v>
      </c>
      <c r="T252" s="186">
        <f>S252*H252</f>
        <v>0</v>
      </c>
      <c r="U252" s="35"/>
      <c r="V252" s="35"/>
      <c r="W252" s="35"/>
      <c r="X252" s="35"/>
      <c r="Y252" s="35"/>
      <c r="Z252" s="35"/>
      <c r="AA252" s="35"/>
      <c r="AB252" s="35"/>
      <c r="AC252" s="35"/>
      <c r="AD252" s="35"/>
      <c r="AE252" s="35"/>
      <c r="AR252" s="187" t="s">
        <v>159</v>
      </c>
      <c r="AT252" s="187" t="s">
        <v>155</v>
      </c>
      <c r="AU252" s="187" t="s">
        <v>109</v>
      </c>
      <c r="AY252" s="18" t="s">
        <v>153</v>
      </c>
      <c r="BE252" s="104">
        <f>IF(N252="základná",J252,0)</f>
        <v>0</v>
      </c>
      <c r="BF252" s="104">
        <f>IF(N252="znížená",J252,0)</f>
        <v>0</v>
      </c>
      <c r="BG252" s="104">
        <f>IF(N252="zákl. prenesená",J252,0)</f>
        <v>0</v>
      </c>
      <c r="BH252" s="104">
        <f>IF(N252="zníž. prenesená",J252,0)</f>
        <v>0</v>
      </c>
      <c r="BI252" s="104">
        <f>IF(N252="nulová",J252,0)</f>
        <v>0</v>
      </c>
      <c r="BJ252" s="18" t="s">
        <v>109</v>
      </c>
      <c r="BK252" s="104">
        <f>ROUND(I252*H252,2)</f>
        <v>0</v>
      </c>
      <c r="BL252" s="18" t="s">
        <v>159</v>
      </c>
      <c r="BM252" s="187" t="s">
        <v>364</v>
      </c>
    </row>
    <row r="253" spans="1:65" s="12" customFormat="1" ht="22.9" customHeight="1">
      <c r="B253" s="162"/>
      <c r="D253" s="163" t="s">
        <v>75</v>
      </c>
      <c r="E253" s="173" t="s">
        <v>365</v>
      </c>
      <c r="F253" s="173" t="s">
        <v>366</v>
      </c>
      <c r="I253" s="165"/>
      <c r="J253" s="174">
        <f>BK253</f>
        <v>0</v>
      </c>
      <c r="L253" s="162"/>
      <c r="M253" s="167"/>
      <c r="N253" s="168"/>
      <c r="O253" s="168"/>
      <c r="P253" s="169">
        <f>P254</f>
        <v>0</v>
      </c>
      <c r="Q253" s="168"/>
      <c r="R253" s="169">
        <f>R254</f>
        <v>0</v>
      </c>
      <c r="S253" s="168"/>
      <c r="T253" s="170">
        <f>T254</f>
        <v>0</v>
      </c>
      <c r="AR253" s="163" t="s">
        <v>84</v>
      </c>
      <c r="AT253" s="171" t="s">
        <v>75</v>
      </c>
      <c r="AU253" s="171" t="s">
        <v>84</v>
      </c>
      <c r="AY253" s="163" t="s">
        <v>153</v>
      </c>
      <c r="BK253" s="172">
        <f>BK254</f>
        <v>0</v>
      </c>
    </row>
    <row r="254" spans="1:65" s="2" customFormat="1" ht="24.2" customHeight="1">
      <c r="A254" s="35"/>
      <c r="B254" s="143"/>
      <c r="C254" s="175" t="s">
        <v>367</v>
      </c>
      <c r="D254" s="175" t="s">
        <v>155</v>
      </c>
      <c r="E254" s="176" t="s">
        <v>368</v>
      </c>
      <c r="F254" s="177" t="s">
        <v>369</v>
      </c>
      <c r="G254" s="178" t="s">
        <v>299</v>
      </c>
      <c r="H254" s="179">
        <v>386.67</v>
      </c>
      <c r="I254" s="180"/>
      <c r="J254" s="181">
        <f>ROUND(I254*H254,2)</f>
        <v>0</v>
      </c>
      <c r="K254" s="182"/>
      <c r="L254" s="36"/>
      <c r="M254" s="183" t="s">
        <v>1</v>
      </c>
      <c r="N254" s="184" t="s">
        <v>42</v>
      </c>
      <c r="O254" s="64"/>
      <c r="P254" s="185">
        <f>O254*H254</f>
        <v>0</v>
      </c>
      <c r="Q254" s="185">
        <v>0</v>
      </c>
      <c r="R254" s="185">
        <f>Q254*H254</f>
        <v>0</v>
      </c>
      <c r="S254" s="185">
        <v>0</v>
      </c>
      <c r="T254" s="186">
        <f>S254*H254</f>
        <v>0</v>
      </c>
      <c r="U254" s="35"/>
      <c r="V254" s="35"/>
      <c r="W254" s="35"/>
      <c r="X254" s="35"/>
      <c r="Y254" s="35"/>
      <c r="Z254" s="35"/>
      <c r="AA254" s="35"/>
      <c r="AB254" s="35"/>
      <c r="AC254" s="35"/>
      <c r="AD254" s="35"/>
      <c r="AE254" s="35"/>
      <c r="AR254" s="187" t="s">
        <v>159</v>
      </c>
      <c r="AT254" s="187" t="s">
        <v>155</v>
      </c>
      <c r="AU254" s="187" t="s">
        <v>109</v>
      </c>
      <c r="AY254" s="18" t="s">
        <v>153</v>
      </c>
      <c r="BE254" s="104">
        <f>IF(N254="základná",J254,0)</f>
        <v>0</v>
      </c>
      <c r="BF254" s="104">
        <f>IF(N254="znížená",J254,0)</f>
        <v>0</v>
      </c>
      <c r="BG254" s="104">
        <f>IF(N254="zákl. prenesená",J254,0)</f>
        <v>0</v>
      </c>
      <c r="BH254" s="104">
        <f>IF(N254="zníž. prenesená",J254,0)</f>
        <v>0</v>
      </c>
      <c r="BI254" s="104">
        <f>IF(N254="nulová",J254,0)</f>
        <v>0</v>
      </c>
      <c r="BJ254" s="18" t="s">
        <v>109</v>
      </c>
      <c r="BK254" s="104">
        <f>ROUND(I254*H254,2)</f>
        <v>0</v>
      </c>
      <c r="BL254" s="18" t="s">
        <v>159</v>
      </c>
      <c r="BM254" s="187" t="s">
        <v>370</v>
      </c>
    </row>
    <row r="255" spans="1:65" s="12" customFormat="1" ht="25.9" customHeight="1">
      <c r="B255" s="162"/>
      <c r="D255" s="163" t="s">
        <v>75</v>
      </c>
      <c r="E255" s="164" t="s">
        <v>371</v>
      </c>
      <c r="F255" s="164" t="s">
        <v>372</v>
      </c>
      <c r="I255" s="165"/>
      <c r="J255" s="166">
        <f>BK255</f>
        <v>0</v>
      </c>
      <c r="L255" s="162"/>
      <c r="M255" s="167"/>
      <c r="N255" s="168"/>
      <c r="O255" s="168"/>
      <c r="P255" s="169">
        <f>P256+P271+P280</f>
        <v>0</v>
      </c>
      <c r="Q255" s="168"/>
      <c r="R255" s="169">
        <f>R256+R271+R280</f>
        <v>21.14854764</v>
      </c>
      <c r="S255" s="168"/>
      <c r="T255" s="170">
        <f>T256+T271+T280</f>
        <v>0</v>
      </c>
      <c r="AR255" s="163" t="s">
        <v>109</v>
      </c>
      <c r="AT255" s="171" t="s">
        <v>75</v>
      </c>
      <c r="AU255" s="171" t="s">
        <v>76</v>
      </c>
      <c r="AY255" s="163" t="s">
        <v>153</v>
      </c>
      <c r="BK255" s="172">
        <f>BK256+BK271+BK280</f>
        <v>0</v>
      </c>
    </row>
    <row r="256" spans="1:65" s="12" customFormat="1" ht="22.9" customHeight="1">
      <c r="B256" s="162"/>
      <c r="D256" s="163" t="s">
        <v>75</v>
      </c>
      <c r="E256" s="173" t="s">
        <v>373</v>
      </c>
      <c r="F256" s="173" t="s">
        <v>374</v>
      </c>
      <c r="I256" s="165"/>
      <c r="J256" s="174">
        <f>BK256</f>
        <v>0</v>
      </c>
      <c r="L256" s="162"/>
      <c r="M256" s="167"/>
      <c r="N256" s="168"/>
      <c r="O256" s="168"/>
      <c r="P256" s="169">
        <f>SUM(P257:P270)</f>
        <v>0</v>
      </c>
      <c r="Q256" s="168"/>
      <c r="R256" s="169">
        <f>SUM(R257:R270)</f>
        <v>0.49974734000000004</v>
      </c>
      <c r="S256" s="168"/>
      <c r="T256" s="170">
        <f>SUM(T257:T270)</f>
        <v>0</v>
      </c>
      <c r="AR256" s="163" t="s">
        <v>109</v>
      </c>
      <c r="AT256" s="171" t="s">
        <v>75</v>
      </c>
      <c r="AU256" s="171" t="s">
        <v>84</v>
      </c>
      <c r="AY256" s="163" t="s">
        <v>153</v>
      </c>
      <c r="BK256" s="172">
        <f>SUM(BK257:BK270)</f>
        <v>0</v>
      </c>
    </row>
    <row r="257" spans="1:65" s="2" customFormat="1" ht="24.2" customHeight="1">
      <c r="A257" s="35"/>
      <c r="B257" s="143"/>
      <c r="C257" s="175" t="s">
        <v>375</v>
      </c>
      <c r="D257" s="175" t="s">
        <v>155</v>
      </c>
      <c r="E257" s="176" t="s">
        <v>376</v>
      </c>
      <c r="F257" s="177" t="s">
        <v>377</v>
      </c>
      <c r="G257" s="178" t="s">
        <v>158</v>
      </c>
      <c r="H257" s="179">
        <v>123.24</v>
      </c>
      <c r="I257" s="180"/>
      <c r="J257" s="181">
        <f>ROUND(I257*H257,2)</f>
        <v>0</v>
      </c>
      <c r="K257" s="182"/>
      <c r="L257" s="36"/>
      <c r="M257" s="183" t="s">
        <v>1</v>
      </c>
      <c r="N257" s="184" t="s">
        <v>42</v>
      </c>
      <c r="O257" s="64"/>
      <c r="P257" s="185">
        <f>O257*H257</f>
        <v>0</v>
      </c>
      <c r="Q257" s="185">
        <v>2.1000000000000001E-4</v>
      </c>
      <c r="R257" s="185">
        <f>Q257*H257</f>
        <v>2.5880400000000001E-2</v>
      </c>
      <c r="S257" s="185">
        <v>0</v>
      </c>
      <c r="T257" s="186">
        <f>S257*H257</f>
        <v>0</v>
      </c>
      <c r="U257" s="35"/>
      <c r="V257" s="35"/>
      <c r="W257" s="35"/>
      <c r="X257" s="35"/>
      <c r="Y257" s="35"/>
      <c r="Z257" s="35"/>
      <c r="AA257" s="35"/>
      <c r="AB257" s="35"/>
      <c r="AC257" s="35"/>
      <c r="AD257" s="35"/>
      <c r="AE257" s="35"/>
      <c r="AR257" s="187" t="s">
        <v>240</v>
      </c>
      <c r="AT257" s="187" t="s">
        <v>155</v>
      </c>
      <c r="AU257" s="187" t="s">
        <v>109</v>
      </c>
      <c r="AY257" s="18" t="s">
        <v>153</v>
      </c>
      <c r="BE257" s="104">
        <f>IF(N257="základná",J257,0)</f>
        <v>0</v>
      </c>
      <c r="BF257" s="104">
        <f>IF(N257="znížená",J257,0)</f>
        <v>0</v>
      </c>
      <c r="BG257" s="104">
        <f>IF(N257="zákl. prenesená",J257,0)</f>
        <v>0</v>
      </c>
      <c r="BH257" s="104">
        <f>IF(N257="zníž. prenesená",J257,0)</f>
        <v>0</v>
      </c>
      <c r="BI257" s="104">
        <f>IF(N257="nulová",J257,0)</f>
        <v>0</v>
      </c>
      <c r="BJ257" s="18" t="s">
        <v>109</v>
      </c>
      <c r="BK257" s="104">
        <f>ROUND(I257*H257,2)</f>
        <v>0</v>
      </c>
      <c r="BL257" s="18" t="s">
        <v>240</v>
      </c>
      <c r="BM257" s="187" t="s">
        <v>378</v>
      </c>
    </row>
    <row r="258" spans="1:65" s="13" customFormat="1" ht="11.25">
      <c r="B258" s="188"/>
      <c r="D258" s="189" t="s">
        <v>165</v>
      </c>
      <c r="E258" s="190" t="s">
        <v>1</v>
      </c>
      <c r="F258" s="191" t="s">
        <v>379</v>
      </c>
      <c r="H258" s="190" t="s">
        <v>1</v>
      </c>
      <c r="I258" s="192"/>
      <c r="L258" s="188"/>
      <c r="M258" s="193"/>
      <c r="N258" s="194"/>
      <c r="O258" s="194"/>
      <c r="P258" s="194"/>
      <c r="Q258" s="194"/>
      <c r="R258" s="194"/>
      <c r="S258" s="194"/>
      <c r="T258" s="195"/>
      <c r="AT258" s="190" t="s">
        <v>165</v>
      </c>
      <c r="AU258" s="190" t="s">
        <v>109</v>
      </c>
      <c r="AV258" s="13" t="s">
        <v>84</v>
      </c>
      <c r="AW258" s="13" t="s">
        <v>30</v>
      </c>
      <c r="AX258" s="13" t="s">
        <v>76</v>
      </c>
      <c r="AY258" s="190" t="s">
        <v>153</v>
      </c>
    </row>
    <row r="259" spans="1:65" s="14" customFormat="1" ht="11.25">
      <c r="B259" s="196"/>
      <c r="D259" s="189" t="s">
        <v>165</v>
      </c>
      <c r="E259" s="197" t="s">
        <v>1</v>
      </c>
      <c r="F259" s="198" t="s">
        <v>380</v>
      </c>
      <c r="H259" s="199">
        <v>110.64</v>
      </c>
      <c r="I259" s="200"/>
      <c r="L259" s="196"/>
      <c r="M259" s="201"/>
      <c r="N259" s="202"/>
      <c r="O259" s="202"/>
      <c r="P259" s="202"/>
      <c r="Q259" s="202"/>
      <c r="R259" s="202"/>
      <c r="S259" s="202"/>
      <c r="T259" s="203"/>
      <c r="AT259" s="197" t="s">
        <v>165</v>
      </c>
      <c r="AU259" s="197" t="s">
        <v>109</v>
      </c>
      <c r="AV259" s="14" t="s">
        <v>109</v>
      </c>
      <c r="AW259" s="14" t="s">
        <v>30</v>
      </c>
      <c r="AX259" s="14" t="s">
        <v>76</v>
      </c>
      <c r="AY259" s="197" t="s">
        <v>153</v>
      </c>
    </row>
    <row r="260" spans="1:65" s="13" customFormat="1" ht="11.25">
      <c r="B260" s="188"/>
      <c r="D260" s="189" t="s">
        <v>165</v>
      </c>
      <c r="E260" s="190" t="s">
        <v>1</v>
      </c>
      <c r="F260" s="191" t="s">
        <v>381</v>
      </c>
      <c r="H260" s="190" t="s">
        <v>1</v>
      </c>
      <c r="I260" s="192"/>
      <c r="L260" s="188"/>
      <c r="M260" s="193"/>
      <c r="N260" s="194"/>
      <c r="O260" s="194"/>
      <c r="P260" s="194"/>
      <c r="Q260" s="194"/>
      <c r="R260" s="194"/>
      <c r="S260" s="194"/>
      <c r="T260" s="195"/>
      <c r="AT260" s="190" t="s">
        <v>165</v>
      </c>
      <c r="AU260" s="190" t="s">
        <v>109</v>
      </c>
      <c r="AV260" s="13" t="s">
        <v>84</v>
      </c>
      <c r="AW260" s="13" t="s">
        <v>30</v>
      </c>
      <c r="AX260" s="13" t="s">
        <v>76</v>
      </c>
      <c r="AY260" s="190" t="s">
        <v>153</v>
      </c>
    </row>
    <row r="261" spans="1:65" s="14" customFormat="1" ht="11.25">
      <c r="B261" s="196"/>
      <c r="D261" s="189" t="s">
        <v>165</v>
      </c>
      <c r="E261" s="197" t="s">
        <v>1</v>
      </c>
      <c r="F261" s="198" t="s">
        <v>108</v>
      </c>
      <c r="H261" s="199">
        <v>12.6</v>
      </c>
      <c r="I261" s="200"/>
      <c r="L261" s="196"/>
      <c r="M261" s="201"/>
      <c r="N261" s="202"/>
      <c r="O261" s="202"/>
      <c r="P261" s="202"/>
      <c r="Q261" s="202"/>
      <c r="R261" s="202"/>
      <c r="S261" s="202"/>
      <c r="T261" s="203"/>
      <c r="AT261" s="197" t="s">
        <v>165</v>
      </c>
      <c r="AU261" s="197" t="s">
        <v>109</v>
      </c>
      <c r="AV261" s="14" t="s">
        <v>109</v>
      </c>
      <c r="AW261" s="14" t="s">
        <v>30</v>
      </c>
      <c r="AX261" s="14" t="s">
        <v>76</v>
      </c>
      <c r="AY261" s="197" t="s">
        <v>153</v>
      </c>
    </row>
    <row r="262" spans="1:65" s="15" customFormat="1" ht="11.25">
      <c r="B262" s="204"/>
      <c r="D262" s="189" t="s">
        <v>165</v>
      </c>
      <c r="E262" s="205" t="s">
        <v>1</v>
      </c>
      <c r="F262" s="206" t="s">
        <v>170</v>
      </c>
      <c r="H262" s="207">
        <v>123.24</v>
      </c>
      <c r="I262" s="208"/>
      <c r="L262" s="204"/>
      <c r="M262" s="209"/>
      <c r="N262" s="210"/>
      <c r="O262" s="210"/>
      <c r="P262" s="210"/>
      <c r="Q262" s="210"/>
      <c r="R262" s="210"/>
      <c r="S262" s="210"/>
      <c r="T262" s="211"/>
      <c r="AT262" s="205" t="s">
        <v>165</v>
      </c>
      <c r="AU262" s="205" t="s">
        <v>109</v>
      </c>
      <c r="AV262" s="15" t="s">
        <v>159</v>
      </c>
      <c r="AW262" s="15" t="s">
        <v>30</v>
      </c>
      <c r="AX262" s="15" t="s">
        <v>84</v>
      </c>
      <c r="AY262" s="205" t="s">
        <v>153</v>
      </c>
    </row>
    <row r="263" spans="1:65" s="2" customFormat="1" ht="21.75" customHeight="1">
      <c r="A263" s="35"/>
      <c r="B263" s="143"/>
      <c r="C263" s="212" t="s">
        <v>382</v>
      </c>
      <c r="D263" s="212" t="s">
        <v>241</v>
      </c>
      <c r="E263" s="213" t="s">
        <v>383</v>
      </c>
      <c r="F263" s="214" t="s">
        <v>384</v>
      </c>
      <c r="G263" s="215" t="s">
        <v>163</v>
      </c>
      <c r="H263" s="216">
        <v>0.82299999999999995</v>
      </c>
      <c r="I263" s="217"/>
      <c r="J263" s="218">
        <f>ROUND(I263*H263,2)</f>
        <v>0</v>
      </c>
      <c r="K263" s="219"/>
      <c r="L263" s="220"/>
      <c r="M263" s="221" t="s">
        <v>1</v>
      </c>
      <c r="N263" s="222" t="s">
        <v>42</v>
      </c>
      <c r="O263" s="64"/>
      <c r="P263" s="185">
        <f>O263*H263</f>
        <v>0</v>
      </c>
      <c r="Q263" s="185">
        <v>0.55000000000000004</v>
      </c>
      <c r="R263" s="185">
        <f>Q263*H263</f>
        <v>0.45265</v>
      </c>
      <c r="S263" s="185">
        <v>0</v>
      </c>
      <c r="T263" s="186">
        <f>S263*H263</f>
        <v>0</v>
      </c>
      <c r="U263" s="35"/>
      <c r="V263" s="35"/>
      <c r="W263" s="35"/>
      <c r="X263" s="35"/>
      <c r="Y263" s="35"/>
      <c r="Z263" s="35"/>
      <c r="AA263" s="35"/>
      <c r="AB263" s="35"/>
      <c r="AC263" s="35"/>
      <c r="AD263" s="35"/>
      <c r="AE263" s="35"/>
      <c r="AR263" s="187" t="s">
        <v>322</v>
      </c>
      <c r="AT263" s="187" t="s">
        <v>241</v>
      </c>
      <c r="AU263" s="187" t="s">
        <v>109</v>
      </c>
      <c r="AY263" s="18" t="s">
        <v>153</v>
      </c>
      <c r="BE263" s="104">
        <f>IF(N263="základná",J263,0)</f>
        <v>0</v>
      </c>
      <c r="BF263" s="104">
        <f>IF(N263="znížená",J263,0)</f>
        <v>0</v>
      </c>
      <c r="BG263" s="104">
        <f>IF(N263="zákl. prenesená",J263,0)</f>
        <v>0</v>
      </c>
      <c r="BH263" s="104">
        <f>IF(N263="zníž. prenesená",J263,0)</f>
        <v>0</v>
      </c>
      <c r="BI263" s="104">
        <f>IF(N263="nulová",J263,0)</f>
        <v>0</v>
      </c>
      <c r="BJ263" s="18" t="s">
        <v>109</v>
      </c>
      <c r="BK263" s="104">
        <f>ROUND(I263*H263,2)</f>
        <v>0</v>
      </c>
      <c r="BL263" s="18" t="s">
        <v>240</v>
      </c>
      <c r="BM263" s="187" t="s">
        <v>385</v>
      </c>
    </row>
    <row r="264" spans="1:65" s="13" customFormat="1" ht="11.25">
      <c r="B264" s="188"/>
      <c r="D264" s="189" t="s">
        <v>165</v>
      </c>
      <c r="E264" s="190" t="s">
        <v>1</v>
      </c>
      <c r="F264" s="191" t="s">
        <v>379</v>
      </c>
      <c r="H264" s="190" t="s">
        <v>1</v>
      </c>
      <c r="I264" s="192"/>
      <c r="L264" s="188"/>
      <c r="M264" s="193"/>
      <c r="N264" s="194"/>
      <c r="O264" s="194"/>
      <c r="P264" s="194"/>
      <c r="Q264" s="194"/>
      <c r="R264" s="194"/>
      <c r="S264" s="194"/>
      <c r="T264" s="195"/>
      <c r="AT264" s="190" t="s">
        <v>165</v>
      </c>
      <c r="AU264" s="190" t="s">
        <v>109</v>
      </c>
      <c r="AV264" s="13" t="s">
        <v>84</v>
      </c>
      <c r="AW264" s="13" t="s">
        <v>30</v>
      </c>
      <c r="AX264" s="13" t="s">
        <v>76</v>
      </c>
      <c r="AY264" s="190" t="s">
        <v>153</v>
      </c>
    </row>
    <row r="265" spans="1:65" s="14" customFormat="1" ht="11.25">
      <c r="B265" s="196"/>
      <c r="D265" s="189" t="s">
        <v>165</v>
      </c>
      <c r="E265" s="197" t="s">
        <v>1</v>
      </c>
      <c r="F265" s="198" t="s">
        <v>386</v>
      </c>
      <c r="H265" s="199">
        <v>0.77900000000000003</v>
      </c>
      <c r="I265" s="200"/>
      <c r="L265" s="196"/>
      <c r="M265" s="201"/>
      <c r="N265" s="202"/>
      <c r="O265" s="202"/>
      <c r="P265" s="202"/>
      <c r="Q265" s="202"/>
      <c r="R265" s="202"/>
      <c r="S265" s="202"/>
      <c r="T265" s="203"/>
      <c r="AT265" s="197" t="s">
        <v>165</v>
      </c>
      <c r="AU265" s="197" t="s">
        <v>109</v>
      </c>
      <c r="AV265" s="14" t="s">
        <v>109</v>
      </c>
      <c r="AW265" s="14" t="s">
        <v>30</v>
      </c>
      <c r="AX265" s="14" t="s">
        <v>76</v>
      </c>
      <c r="AY265" s="197" t="s">
        <v>153</v>
      </c>
    </row>
    <row r="266" spans="1:65" s="13" customFormat="1" ht="11.25">
      <c r="B266" s="188"/>
      <c r="D266" s="189" t="s">
        <v>165</v>
      </c>
      <c r="E266" s="190" t="s">
        <v>1</v>
      </c>
      <c r="F266" s="191" t="s">
        <v>381</v>
      </c>
      <c r="H266" s="190" t="s">
        <v>1</v>
      </c>
      <c r="I266" s="192"/>
      <c r="L266" s="188"/>
      <c r="M266" s="193"/>
      <c r="N266" s="194"/>
      <c r="O266" s="194"/>
      <c r="P266" s="194"/>
      <c r="Q266" s="194"/>
      <c r="R266" s="194"/>
      <c r="S266" s="194"/>
      <c r="T266" s="195"/>
      <c r="AT266" s="190" t="s">
        <v>165</v>
      </c>
      <c r="AU266" s="190" t="s">
        <v>109</v>
      </c>
      <c r="AV266" s="13" t="s">
        <v>84</v>
      </c>
      <c r="AW266" s="13" t="s">
        <v>30</v>
      </c>
      <c r="AX266" s="13" t="s">
        <v>76</v>
      </c>
      <c r="AY266" s="190" t="s">
        <v>153</v>
      </c>
    </row>
    <row r="267" spans="1:65" s="14" customFormat="1" ht="11.25">
      <c r="B267" s="196"/>
      <c r="D267" s="189" t="s">
        <v>165</v>
      </c>
      <c r="E267" s="197" t="s">
        <v>1</v>
      </c>
      <c r="F267" s="198" t="s">
        <v>387</v>
      </c>
      <c r="H267" s="199">
        <v>4.3999999999999997E-2</v>
      </c>
      <c r="I267" s="200"/>
      <c r="L267" s="196"/>
      <c r="M267" s="201"/>
      <c r="N267" s="202"/>
      <c r="O267" s="202"/>
      <c r="P267" s="202"/>
      <c r="Q267" s="202"/>
      <c r="R267" s="202"/>
      <c r="S267" s="202"/>
      <c r="T267" s="203"/>
      <c r="AT267" s="197" t="s">
        <v>165</v>
      </c>
      <c r="AU267" s="197" t="s">
        <v>109</v>
      </c>
      <c r="AV267" s="14" t="s">
        <v>109</v>
      </c>
      <c r="AW267" s="14" t="s">
        <v>30</v>
      </c>
      <c r="AX267" s="14" t="s">
        <v>76</v>
      </c>
      <c r="AY267" s="197" t="s">
        <v>153</v>
      </c>
    </row>
    <row r="268" spans="1:65" s="15" customFormat="1" ht="11.25">
      <c r="B268" s="204"/>
      <c r="D268" s="189" t="s">
        <v>165</v>
      </c>
      <c r="E268" s="205" t="s">
        <v>1</v>
      </c>
      <c r="F268" s="206" t="s">
        <v>170</v>
      </c>
      <c r="H268" s="207">
        <v>0.82299999999999995</v>
      </c>
      <c r="I268" s="208"/>
      <c r="L268" s="204"/>
      <c r="M268" s="209"/>
      <c r="N268" s="210"/>
      <c r="O268" s="210"/>
      <c r="P268" s="210"/>
      <c r="Q268" s="210"/>
      <c r="R268" s="210"/>
      <c r="S268" s="210"/>
      <c r="T268" s="211"/>
      <c r="AT268" s="205" t="s">
        <v>165</v>
      </c>
      <c r="AU268" s="205" t="s">
        <v>109</v>
      </c>
      <c r="AV268" s="15" t="s">
        <v>159</v>
      </c>
      <c r="AW268" s="15" t="s">
        <v>30</v>
      </c>
      <c r="AX268" s="15" t="s">
        <v>84</v>
      </c>
      <c r="AY268" s="205" t="s">
        <v>153</v>
      </c>
    </row>
    <row r="269" spans="1:65" s="2" customFormat="1" ht="24.2" customHeight="1">
      <c r="A269" s="35"/>
      <c r="B269" s="143"/>
      <c r="C269" s="175" t="s">
        <v>388</v>
      </c>
      <c r="D269" s="175" t="s">
        <v>155</v>
      </c>
      <c r="E269" s="176" t="s">
        <v>389</v>
      </c>
      <c r="F269" s="177" t="s">
        <v>390</v>
      </c>
      <c r="G269" s="178" t="s">
        <v>163</v>
      </c>
      <c r="H269" s="179">
        <v>0.82299999999999995</v>
      </c>
      <c r="I269" s="180"/>
      <c r="J269" s="181">
        <f>ROUND(I269*H269,2)</f>
        <v>0</v>
      </c>
      <c r="K269" s="182"/>
      <c r="L269" s="36"/>
      <c r="M269" s="183" t="s">
        <v>1</v>
      </c>
      <c r="N269" s="184" t="s">
        <v>42</v>
      </c>
      <c r="O269" s="64"/>
      <c r="P269" s="185">
        <f>O269*H269</f>
        <v>0</v>
      </c>
      <c r="Q269" s="185">
        <v>2.5780000000000001E-2</v>
      </c>
      <c r="R269" s="185">
        <f>Q269*H269</f>
        <v>2.121694E-2</v>
      </c>
      <c r="S269" s="185">
        <v>0</v>
      </c>
      <c r="T269" s="186">
        <f>S269*H269</f>
        <v>0</v>
      </c>
      <c r="U269" s="35"/>
      <c r="V269" s="35"/>
      <c r="W269" s="35"/>
      <c r="X269" s="35"/>
      <c r="Y269" s="35"/>
      <c r="Z269" s="35"/>
      <c r="AA269" s="35"/>
      <c r="AB269" s="35"/>
      <c r="AC269" s="35"/>
      <c r="AD269" s="35"/>
      <c r="AE269" s="35"/>
      <c r="AR269" s="187" t="s">
        <v>240</v>
      </c>
      <c r="AT269" s="187" t="s">
        <v>155</v>
      </c>
      <c r="AU269" s="187" t="s">
        <v>109</v>
      </c>
      <c r="AY269" s="18" t="s">
        <v>153</v>
      </c>
      <c r="BE269" s="104">
        <f>IF(N269="základná",J269,0)</f>
        <v>0</v>
      </c>
      <c r="BF269" s="104">
        <f>IF(N269="znížená",J269,0)</f>
        <v>0</v>
      </c>
      <c r="BG269" s="104">
        <f>IF(N269="zákl. prenesená",J269,0)</f>
        <v>0</v>
      </c>
      <c r="BH269" s="104">
        <f>IF(N269="zníž. prenesená",J269,0)</f>
        <v>0</v>
      </c>
      <c r="BI269" s="104">
        <f>IF(N269="nulová",J269,0)</f>
        <v>0</v>
      </c>
      <c r="BJ269" s="18" t="s">
        <v>109</v>
      </c>
      <c r="BK269" s="104">
        <f>ROUND(I269*H269,2)</f>
        <v>0</v>
      </c>
      <c r="BL269" s="18" t="s">
        <v>240</v>
      </c>
      <c r="BM269" s="187" t="s">
        <v>391</v>
      </c>
    </row>
    <row r="270" spans="1:65" s="2" customFormat="1" ht="24.2" customHeight="1">
      <c r="A270" s="35"/>
      <c r="B270" s="143"/>
      <c r="C270" s="175" t="s">
        <v>392</v>
      </c>
      <c r="D270" s="175" t="s">
        <v>155</v>
      </c>
      <c r="E270" s="176" t="s">
        <v>393</v>
      </c>
      <c r="F270" s="177" t="s">
        <v>394</v>
      </c>
      <c r="G270" s="178" t="s">
        <v>395</v>
      </c>
      <c r="H270" s="223"/>
      <c r="I270" s="180"/>
      <c r="J270" s="181">
        <f>ROUND(I270*H270,2)</f>
        <v>0</v>
      </c>
      <c r="K270" s="182"/>
      <c r="L270" s="36"/>
      <c r="M270" s="183" t="s">
        <v>1</v>
      </c>
      <c r="N270" s="184" t="s">
        <v>42</v>
      </c>
      <c r="O270" s="64"/>
      <c r="P270" s="185">
        <f>O270*H270</f>
        <v>0</v>
      </c>
      <c r="Q270" s="185">
        <v>0</v>
      </c>
      <c r="R270" s="185">
        <f>Q270*H270</f>
        <v>0</v>
      </c>
      <c r="S270" s="185">
        <v>0</v>
      </c>
      <c r="T270" s="186">
        <f>S270*H270</f>
        <v>0</v>
      </c>
      <c r="U270" s="35"/>
      <c r="V270" s="35"/>
      <c r="W270" s="35"/>
      <c r="X270" s="35"/>
      <c r="Y270" s="35"/>
      <c r="Z270" s="35"/>
      <c r="AA270" s="35"/>
      <c r="AB270" s="35"/>
      <c r="AC270" s="35"/>
      <c r="AD270" s="35"/>
      <c r="AE270" s="35"/>
      <c r="AR270" s="187" t="s">
        <v>240</v>
      </c>
      <c r="AT270" s="187" t="s">
        <v>155</v>
      </c>
      <c r="AU270" s="187" t="s">
        <v>109</v>
      </c>
      <c r="AY270" s="18" t="s">
        <v>153</v>
      </c>
      <c r="BE270" s="104">
        <f>IF(N270="základná",J270,0)</f>
        <v>0</v>
      </c>
      <c r="BF270" s="104">
        <f>IF(N270="znížená",J270,0)</f>
        <v>0</v>
      </c>
      <c r="BG270" s="104">
        <f>IF(N270="zákl. prenesená",J270,0)</f>
        <v>0</v>
      </c>
      <c r="BH270" s="104">
        <f>IF(N270="zníž. prenesená",J270,0)</f>
        <v>0</v>
      </c>
      <c r="BI270" s="104">
        <f>IF(N270="nulová",J270,0)</f>
        <v>0</v>
      </c>
      <c r="BJ270" s="18" t="s">
        <v>109</v>
      </c>
      <c r="BK270" s="104">
        <f>ROUND(I270*H270,2)</f>
        <v>0</v>
      </c>
      <c r="BL270" s="18" t="s">
        <v>240</v>
      </c>
      <c r="BM270" s="187" t="s">
        <v>396</v>
      </c>
    </row>
    <row r="271" spans="1:65" s="12" customFormat="1" ht="22.9" customHeight="1">
      <c r="B271" s="162"/>
      <c r="D271" s="163" t="s">
        <v>75</v>
      </c>
      <c r="E271" s="173" t="s">
        <v>397</v>
      </c>
      <c r="F271" s="173" t="s">
        <v>398</v>
      </c>
      <c r="I271" s="165"/>
      <c r="J271" s="174">
        <f>BK271</f>
        <v>0</v>
      </c>
      <c r="L271" s="162"/>
      <c r="M271" s="167"/>
      <c r="N271" s="168"/>
      <c r="O271" s="168"/>
      <c r="P271" s="169">
        <f>SUM(P272:P279)</f>
        <v>0</v>
      </c>
      <c r="Q271" s="168"/>
      <c r="R271" s="169">
        <f>SUM(R272:R279)</f>
        <v>19.5865683</v>
      </c>
      <c r="S271" s="168"/>
      <c r="T271" s="170">
        <f>SUM(T272:T279)</f>
        <v>0</v>
      </c>
      <c r="AR271" s="163" t="s">
        <v>109</v>
      </c>
      <c r="AT271" s="171" t="s">
        <v>75</v>
      </c>
      <c r="AU271" s="171" t="s">
        <v>84</v>
      </c>
      <c r="AY271" s="163" t="s">
        <v>153</v>
      </c>
      <c r="BK271" s="172">
        <f>SUM(BK272:BK279)</f>
        <v>0</v>
      </c>
    </row>
    <row r="272" spans="1:65" s="2" customFormat="1" ht="37.9" customHeight="1">
      <c r="A272" s="35"/>
      <c r="B272" s="143"/>
      <c r="C272" s="175" t="s">
        <v>399</v>
      </c>
      <c r="D272" s="175" t="s">
        <v>155</v>
      </c>
      <c r="E272" s="176" t="s">
        <v>400</v>
      </c>
      <c r="F272" s="177" t="s">
        <v>401</v>
      </c>
      <c r="G272" s="178" t="s">
        <v>237</v>
      </c>
      <c r="H272" s="179">
        <v>35.61</v>
      </c>
      <c r="I272" s="180"/>
      <c r="J272" s="181">
        <f>ROUND(I272*H272,2)</f>
        <v>0</v>
      </c>
      <c r="K272" s="182"/>
      <c r="L272" s="36"/>
      <c r="M272" s="183" t="s">
        <v>1</v>
      </c>
      <c r="N272" s="184" t="s">
        <v>42</v>
      </c>
      <c r="O272" s="64"/>
      <c r="P272" s="185">
        <f>O272*H272</f>
        <v>0</v>
      </c>
      <c r="Q272" s="185">
        <v>3.0000000000000001E-5</v>
      </c>
      <c r="R272" s="185">
        <f>Q272*H272</f>
        <v>1.0683000000000001E-3</v>
      </c>
      <c r="S272" s="185">
        <v>0</v>
      </c>
      <c r="T272" s="186">
        <f>S272*H272</f>
        <v>0</v>
      </c>
      <c r="U272" s="35"/>
      <c r="V272" s="35"/>
      <c r="W272" s="35"/>
      <c r="X272" s="35"/>
      <c r="Y272" s="35"/>
      <c r="Z272" s="35"/>
      <c r="AA272" s="35"/>
      <c r="AB272" s="35"/>
      <c r="AC272" s="35"/>
      <c r="AD272" s="35"/>
      <c r="AE272" s="35"/>
      <c r="AR272" s="187" t="s">
        <v>240</v>
      </c>
      <c r="AT272" s="187" t="s">
        <v>155</v>
      </c>
      <c r="AU272" s="187" t="s">
        <v>109</v>
      </c>
      <c r="AY272" s="18" t="s">
        <v>153</v>
      </c>
      <c r="BE272" s="104">
        <f>IF(N272="základná",J272,0)</f>
        <v>0</v>
      </c>
      <c r="BF272" s="104">
        <f>IF(N272="znížená",J272,0)</f>
        <v>0</v>
      </c>
      <c r="BG272" s="104">
        <f>IF(N272="zákl. prenesená",J272,0)</f>
        <v>0</v>
      </c>
      <c r="BH272" s="104">
        <f>IF(N272="zníž. prenesená",J272,0)</f>
        <v>0</v>
      </c>
      <c r="BI272" s="104">
        <f>IF(N272="nulová",J272,0)</f>
        <v>0</v>
      </c>
      <c r="BJ272" s="18" t="s">
        <v>109</v>
      </c>
      <c r="BK272" s="104">
        <f>ROUND(I272*H272,2)</f>
        <v>0</v>
      </c>
      <c r="BL272" s="18" t="s">
        <v>240</v>
      </c>
      <c r="BM272" s="187" t="s">
        <v>402</v>
      </c>
    </row>
    <row r="273" spans="1:65" s="13" customFormat="1" ht="11.25">
      <c r="B273" s="188"/>
      <c r="D273" s="189" t="s">
        <v>165</v>
      </c>
      <c r="E273" s="190" t="s">
        <v>1</v>
      </c>
      <c r="F273" s="191" t="s">
        <v>403</v>
      </c>
      <c r="H273" s="190" t="s">
        <v>1</v>
      </c>
      <c r="I273" s="192"/>
      <c r="L273" s="188"/>
      <c r="M273" s="193"/>
      <c r="N273" s="194"/>
      <c r="O273" s="194"/>
      <c r="P273" s="194"/>
      <c r="Q273" s="194"/>
      <c r="R273" s="194"/>
      <c r="S273" s="194"/>
      <c r="T273" s="195"/>
      <c r="AT273" s="190" t="s">
        <v>165</v>
      </c>
      <c r="AU273" s="190" t="s">
        <v>109</v>
      </c>
      <c r="AV273" s="13" t="s">
        <v>84</v>
      </c>
      <c r="AW273" s="13" t="s">
        <v>30</v>
      </c>
      <c r="AX273" s="13" t="s">
        <v>76</v>
      </c>
      <c r="AY273" s="190" t="s">
        <v>153</v>
      </c>
    </row>
    <row r="274" spans="1:65" s="14" customFormat="1" ht="11.25">
      <c r="B274" s="196"/>
      <c r="D274" s="189" t="s">
        <v>165</v>
      </c>
      <c r="E274" s="197" t="s">
        <v>1</v>
      </c>
      <c r="F274" s="198" t="s">
        <v>404</v>
      </c>
      <c r="H274" s="199">
        <v>35.61</v>
      </c>
      <c r="I274" s="200"/>
      <c r="L274" s="196"/>
      <c r="M274" s="201"/>
      <c r="N274" s="202"/>
      <c r="O274" s="202"/>
      <c r="P274" s="202"/>
      <c r="Q274" s="202"/>
      <c r="R274" s="202"/>
      <c r="S274" s="202"/>
      <c r="T274" s="203"/>
      <c r="AT274" s="197" t="s">
        <v>165</v>
      </c>
      <c r="AU274" s="197" t="s">
        <v>109</v>
      </c>
      <c r="AV274" s="14" t="s">
        <v>109</v>
      </c>
      <c r="AW274" s="14" t="s">
        <v>30</v>
      </c>
      <c r="AX274" s="14" t="s">
        <v>76</v>
      </c>
      <c r="AY274" s="197" t="s">
        <v>153</v>
      </c>
    </row>
    <row r="275" spans="1:65" s="15" customFormat="1" ht="11.25">
      <c r="B275" s="204"/>
      <c r="D275" s="189" t="s">
        <v>165</v>
      </c>
      <c r="E275" s="205" t="s">
        <v>1</v>
      </c>
      <c r="F275" s="206" t="s">
        <v>170</v>
      </c>
      <c r="H275" s="207">
        <v>35.61</v>
      </c>
      <c r="I275" s="208"/>
      <c r="L275" s="204"/>
      <c r="M275" s="209"/>
      <c r="N275" s="210"/>
      <c r="O275" s="210"/>
      <c r="P275" s="210"/>
      <c r="Q275" s="210"/>
      <c r="R275" s="210"/>
      <c r="S275" s="210"/>
      <c r="T275" s="211"/>
      <c r="AT275" s="205" t="s">
        <v>165</v>
      </c>
      <c r="AU275" s="205" t="s">
        <v>109</v>
      </c>
      <c r="AV275" s="15" t="s">
        <v>159</v>
      </c>
      <c r="AW275" s="15" t="s">
        <v>30</v>
      </c>
      <c r="AX275" s="15" t="s">
        <v>84</v>
      </c>
      <c r="AY275" s="205" t="s">
        <v>153</v>
      </c>
    </row>
    <row r="276" spans="1:65" s="2" customFormat="1" ht="37.9" customHeight="1">
      <c r="A276" s="35"/>
      <c r="B276" s="143"/>
      <c r="C276" s="212" t="s">
        <v>405</v>
      </c>
      <c r="D276" s="212" t="s">
        <v>241</v>
      </c>
      <c r="E276" s="213" t="s">
        <v>406</v>
      </c>
      <c r="F276" s="214" t="s">
        <v>407</v>
      </c>
      <c r="G276" s="215" t="s">
        <v>237</v>
      </c>
      <c r="H276" s="216">
        <v>39.170999999999999</v>
      </c>
      <c r="I276" s="217"/>
      <c r="J276" s="218">
        <f>ROUND(I276*H276,2)</f>
        <v>0</v>
      </c>
      <c r="K276" s="219"/>
      <c r="L276" s="220"/>
      <c r="M276" s="221" t="s">
        <v>1</v>
      </c>
      <c r="N276" s="222" t="s">
        <v>42</v>
      </c>
      <c r="O276" s="64"/>
      <c r="P276" s="185">
        <f>O276*H276</f>
        <v>0</v>
      </c>
      <c r="Q276" s="185">
        <v>0.5</v>
      </c>
      <c r="R276" s="185">
        <f>Q276*H276</f>
        <v>19.5855</v>
      </c>
      <c r="S276" s="185">
        <v>0</v>
      </c>
      <c r="T276" s="186">
        <f>S276*H276</f>
        <v>0</v>
      </c>
      <c r="U276" s="35"/>
      <c r="V276" s="35"/>
      <c r="W276" s="35"/>
      <c r="X276" s="35"/>
      <c r="Y276" s="35"/>
      <c r="Z276" s="35"/>
      <c r="AA276" s="35"/>
      <c r="AB276" s="35"/>
      <c r="AC276" s="35"/>
      <c r="AD276" s="35"/>
      <c r="AE276" s="35"/>
      <c r="AR276" s="187" t="s">
        <v>322</v>
      </c>
      <c r="AT276" s="187" t="s">
        <v>241</v>
      </c>
      <c r="AU276" s="187" t="s">
        <v>109</v>
      </c>
      <c r="AY276" s="18" t="s">
        <v>153</v>
      </c>
      <c r="BE276" s="104">
        <f>IF(N276="základná",J276,0)</f>
        <v>0</v>
      </c>
      <c r="BF276" s="104">
        <f>IF(N276="znížená",J276,0)</f>
        <v>0</v>
      </c>
      <c r="BG276" s="104">
        <f>IF(N276="zákl. prenesená",J276,0)</f>
        <v>0</v>
      </c>
      <c r="BH276" s="104">
        <f>IF(N276="zníž. prenesená",J276,0)</f>
        <v>0</v>
      </c>
      <c r="BI276" s="104">
        <f>IF(N276="nulová",J276,0)</f>
        <v>0</v>
      </c>
      <c r="BJ276" s="18" t="s">
        <v>109</v>
      </c>
      <c r="BK276" s="104">
        <f>ROUND(I276*H276,2)</f>
        <v>0</v>
      </c>
      <c r="BL276" s="18" t="s">
        <v>240</v>
      </c>
      <c r="BM276" s="187" t="s">
        <v>408</v>
      </c>
    </row>
    <row r="277" spans="1:65" s="14" customFormat="1" ht="11.25">
      <c r="B277" s="196"/>
      <c r="D277" s="189" t="s">
        <v>165</v>
      </c>
      <c r="E277" s="197" t="s">
        <v>1</v>
      </c>
      <c r="F277" s="198" t="s">
        <v>409</v>
      </c>
      <c r="H277" s="199">
        <v>39.170999999999999</v>
      </c>
      <c r="I277" s="200"/>
      <c r="L277" s="196"/>
      <c r="M277" s="201"/>
      <c r="N277" s="202"/>
      <c r="O277" s="202"/>
      <c r="P277" s="202"/>
      <c r="Q277" s="202"/>
      <c r="R277" s="202"/>
      <c r="S277" s="202"/>
      <c r="T277" s="203"/>
      <c r="AT277" s="197" t="s">
        <v>165</v>
      </c>
      <c r="AU277" s="197" t="s">
        <v>109</v>
      </c>
      <c r="AV277" s="14" t="s">
        <v>109</v>
      </c>
      <c r="AW277" s="14" t="s">
        <v>30</v>
      </c>
      <c r="AX277" s="14" t="s">
        <v>76</v>
      </c>
      <c r="AY277" s="197" t="s">
        <v>153</v>
      </c>
    </row>
    <row r="278" spans="1:65" s="15" customFormat="1" ht="11.25">
      <c r="B278" s="204"/>
      <c r="D278" s="189" t="s">
        <v>165</v>
      </c>
      <c r="E278" s="205" t="s">
        <v>1</v>
      </c>
      <c r="F278" s="206" t="s">
        <v>170</v>
      </c>
      <c r="H278" s="207">
        <v>39.170999999999999</v>
      </c>
      <c r="I278" s="208"/>
      <c r="L278" s="204"/>
      <c r="M278" s="209"/>
      <c r="N278" s="210"/>
      <c r="O278" s="210"/>
      <c r="P278" s="210"/>
      <c r="Q278" s="210"/>
      <c r="R278" s="210"/>
      <c r="S278" s="210"/>
      <c r="T278" s="211"/>
      <c r="AT278" s="205" t="s">
        <v>165</v>
      </c>
      <c r="AU278" s="205" t="s">
        <v>109</v>
      </c>
      <c r="AV278" s="15" t="s">
        <v>159</v>
      </c>
      <c r="AW278" s="15" t="s">
        <v>30</v>
      </c>
      <c r="AX278" s="15" t="s">
        <v>84</v>
      </c>
      <c r="AY278" s="205" t="s">
        <v>153</v>
      </c>
    </row>
    <row r="279" spans="1:65" s="2" customFormat="1" ht="24.2" customHeight="1">
      <c r="A279" s="35"/>
      <c r="B279" s="143"/>
      <c r="C279" s="175" t="s">
        <v>410</v>
      </c>
      <c r="D279" s="175" t="s">
        <v>155</v>
      </c>
      <c r="E279" s="176" t="s">
        <v>411</v>
      </c>
      <c r="F279" s="177" t="s">
        <v>412</v>
      </c>
      <c r="G279" s="178" t="s">
        <v>395</v>
      </c>
      <c r="H279" s="223"/>
      <c r="I279" s="180"/>
      <c r="J279" s="181">
        <f>ROUND(I279*H279,2)</f>
        <v>0</v>
      </c>
      <c r="K279" s="182"/>
      <c r="L279" s="36"/>
      <c r="M279" s="183" t="s">
        <v>1</v>
      </c>
      <c r="N279" s="184" t="s">
        <v>42</v>
      </c>
      <c r="O279" s="64"/>
      <c r="P279" s="185">
        <f>O279*H279</f>
        <v>0</v>
      </c>
      <c r="Q279" s="185">
        <v>0</v>
      </c>
      <c r="R279" s="185">
        <f>Q279*H279</f>
        <v>0</v>
      </c>
      <c r="S279" s="185">
        <v>0</v>
      </c>
      <c r="T279" s="186">
        <f>S279*H279</f>
        <v>0</v>
      </c>
      <c r="U279" s="35"/>
      <c r="V279" s="35"/>
      <c r="W279" s="35"/>
      <c r="X279" s="35"/>
      <c r="Y279" s="35"/>
      <c r="Z279" s="35"/>
      <c r="AA279" s="35"/>
      <c r="AB279" s="35"/>
      <c r="AC279" s="35"/>
      <c r="AD279" s="35"/>
      <c r="AE279" s="35"/>
      <c r="AR279" s="187" t="s">
        <v>240</v>
      </c>
      <c r="AT279" s="187" t="s">
        <v>155</v>
      </c>
      <c r="AU279" s="187" t="s">
        <v>109</v>
      </c>
      <c r="AY279" s="18" t="s">
        <v>153</v>
      </c>
      <c r="BE279" s="104">
        <f>IF(N279="základná",J279,0)</f>
        <v>0</v>
      </c>
      <c r="BF279" s="104">
        <f>IF(N279="znížená",J279,0)</f>
        <v>0</v>
      </c>
      <c r="BG279" s="104">
        <f>IF(N279="zákl. prenesená",J279,0)</f>
        <v>0</v>
      </c>
      <c r="BH279" s="104">
        <f>IF(N279="zníž. prenesená",J279,0)</f>
        <v>0</v>
      </c>
      <c r="BI279" s="104">
        <f>IF(N279="nulová",J279,0)</f>
        <v>0</v>
      </c>
      <c r="BJ279" s="18" t="s">
        <v>109</v>
      </c>
      <c r="BK279" s="104">
        <f>ROUND(I279*H279,2)</f>
        <v>0</v>
      </c>
      <c r="BL279" s="18" t="s">
        <v>240</v>
      </c>
      <c r="BM279" s="187" t="s">
        <v>413</v>
      </c>
    </row>
    <row r="280" spans="1:65" s="12" customFormat="1" ht="22.9" customHeight="1">
      <c r="B280" s="162"/>
      <c r="D280" s="163" t="s">
        <v>75</v>
      </c>
      <c r="E280" s="173" t="s">
        <v>414</v>
      </c>
      <c r="F280" s="173" t="s">
        <v>415</v>
      </c>
      <c r="I280" s="165"/>
      <c r="J280" s="174">
        <f>BK280</f>
        <v>0</v>
      </c>
      <c r="L280" s="162"/>
      <c r="M280" s="167"/>
      <c r="N280" s="168"/>
      <c r="O280" s="168"/>
      <c r="P280" s="169">
        <f>SUM(P281:P283)</f>
        <v>0</v>
      </c>
      <c r="Q280" s="168"/>
      <c r="R280" s="169">
        <f>SUM(R281:R283)</f>
        <v>1.0622320000000001</v>
      </c>
      <c r="S280" s="168"/>
      <c r="T280" s="170">
        <f>SUM(T281:T283)</f>
        <v>0</v>
      </c>
      <c r="AR280" s="163" t="s">
        <v>109</v>
      </c>
      <c r="AT280" s="171" t="s">
        <v>75</v>
      </c>
      <c r="AU280" s="171" t="s">
        <v>84</v>
      </c>
      <c r="AY280" s="163" t="s">
        <v>153</v>
      </c>
      <c r="BK280" s="172">
        <f>SUM(BK281:BK283)</f>
        <v>0</v>
      </c>
    </row>
    <row r="281" spans="1:65" s="2" customFormat="1" ht="55.5" customHeight="1">
      <c r="A281" s="35"/>
      <c r="B281" s="143"/>
      <c r="C281" s="175" t="s">
        <v>416</v>
      </c>
      <c r="D281" s="175" t="s">
        <v>155</v>
      </c>
      <c r="E281" s="176" t="s">
        <v>417</v>
      </c>
      <c r="F281" s="177" t="s">
        <v>418</v>
      </c>
      <c r="G281" s="178" t="s">
        <v>158</v>
      </c>
      <c r="H281" s="179">
        <v>423.2</v>
      </c>
      <c r="I281" s="180"/>
      <c r="J281" s="181">
        <f>ROUND(I281*H281,2)</f>
        <v>0</v>
      </c>
      <c r="K281" s="182"/>
      <c r="L281" s="36"/>
      <c r="M281" s="183" t="s">
        <v>1</v>
      </c>
      <c r="N281" s="184" t="s">
        <v>42</v>
      </c>
      <c r="O281" s="64"/>
      <c r="P281" s="185">
        <f>O281*H281</f>
        <v>0</v>
      </c>
      <c r="Q281" s="185">
        <v>2.5100000000000001E-3</v>
      </c>
      <c r="R281" s="185">
        <f>Q281*H281</f>
        <v>1.0622320000000001</v>
      </c>
      <c r="S281" s="185">
        <v>0</v>
      </c>
      <c r="T281" s="186">
        <f>S281*H281</f>
        <v>0</v>
      </c>
      <c r="U281" s="35"/>
      <c r="V281" s="35"/>
      <c r="W281" s="35"/>
      <c r="X281" s="35"/>
      <c r="Y281" s="35"/>
      <c r="Z281" s="35"/>
      <c r="AA281" s="35"/>
      <c r="AB281" s="35"/>
      <c r="AC281" s="35"/>
      <c r="AD281" s="35"/>
      <c r="AE281" s="35"/>
      <c r="AR281" s="187" t="s">
        <v>240</v>
      </c>
      <c r="AT281" s="187" t="s">
        <v>155</v>
      </c>
      <c r="AU281" s="187" t="s">
        <v>109</v>
      </c>
      <c r="AY281" s="18" t="s">
        <v>153</v>
      </c>
      <c r="BE281" s="104">
        <f>IF(N281="základná",J281,0)</f>
        <v>0</v>
      </c>
      <c r="BF281" s="104">
        <f>IF(N281="znížená",J281,0)</f>
        <v>0</v>
      </c>
      <c r="BG281" s="104">
        <f>IF(N281="zákl. prenesená",J281,0)</f>
        <v>0</v>
      </c>
      <c r="BH281" s="104">
        <f>IF(N281="zníž. prenesená",J281,0)</f>
        <v>0</v>
      </c>
      <c r="BI281" s="104">
        <f>IF(N281="nulová",J281,0)</f>
        <v>0</v>
      </c>
      <c r="BJ281" s="18" t="s">
        <v>109</v>
      </c>
      <c r="BK281" s="104">
        <f>ROUND(I281*H281,2)</f>
        <v>0</v>
      </c>
      <c r="BL281" s="18" t="s">
        <v>240</v>
      </c>
      <c r="BM281" s="187" t="s">
        <v>419</v>
      </c>
    </row>
    <row r="282" spans="1:65" s="14" customFormat="1" ht="11.25">
      <c r="B282" s="196"/>
      <c r="D282" s="189" t="s">
        <v>165</v>
      </c>
      <c r="E282" s="197" t="s">
        <v>1</v>
      </c>
      <c r="F282" s="198" t="s">
        <v>420</v>
      </c>
      <c r="H282" s="199">
        <v>423.2</v>
      </c>
      <c r="I282" s="200"/>
      <c r="L282" s="196"/>
      <c r="M282" s="201"/>
      <c r="N282" s="202"/>
      <c r="O282" s="202"/>
      <c r="P282" s="202"/>
      <c r="Q282" s="202"/>
      <c r="R282" s="202"/>
      <c r="S282" s="202"/>
      <c r="T282" s="203"/>
      <c r="AT282" s="197" t="s">
        <v>165</v>
      </c>
      <c r="AU282" s="197" t="s">
        <v>109</v>
      </c>
      <c r="AV282" s="14" t="s">
        <v>109</v>
      </c>
      <c r="AW282" s="14" t="s">
        <v>30</v>
      </c>
      <c r="AX282" s="14" t="s">
        <v>84</v>
      </c>
      <c r="AY282" s="197" t="s">
        <v>153</v>
      </c>
    </row>
    <row r="283" spans="1:65" s="2" customFormat="1" ht="24.2" customHeight="1">
      <c r="A283" s="35"/>
      <c r="B283" s="143"/>
      <c r="C283" s="175" t="s">
        <v>421</v>
      </c>
      <c r="D283" s="175" t="s">
        <v>155</v>
      </c>
      <c r="E283" s="176" t="s">
        <v>422</v>
      </c>
      <c r="F283" s="177" t="s">
        <v>423</v>
      </c>
      <c r="G283" s="178" t="s">
        <v>395</v>
      </c>
      <c r="H283" s="223"/>
      <c r="I283" s="180"/>
      <c r="J283" s="181">
        <f>ROUND(I283*H283,2)</f>
        <v>0</v>
      </c>
      <c r="K283" s="182"/>
      <c r="L283" s="36"/>
      <c r="M283" s="224" t="s">
        <v>1</v>
      </c>
      <c r="N283" s="225" t="s">
        <v>42</v>
      </c>
      <c r="O283" s="226"/>
      <c r="P283" s="227">
        <f>O283*H283</f>
        <v>0</v>
      </c>
      <c r="Q283" s="227">
        <v>0</v>
      </c>
      <c r="R283" s="227">
        <f>Q283*H283</f>
        <v>0</v>
      </c>
      <c r="S283" s="227">
        <v>0</v>
      </c>
      <c r="T283" s="228">
        <f>S283*H283</f>
        <v>0</v>
      </c>
      <c r="U283" s="35"/>
      <c r="V283" s="35"/>
      <c r="W283" s="35"/>
      <c r="X283" s="35"/>
      <c r="Y283" s="35"/>
      <c r="Z283" s="35"/>
      <c r="AA283" s="35"/>
      <c r="AB283" s="35"/>
      <c r="AC283" s="35"/>
      <c r="AD283" s="35"/>
      <c r="AE283" s="35"/>
      <c r="AR283" s="187" t="s">
        <v>240</v>
      </c>
      <c r="AT283" s="187" t="s">
        <v>155</v>
      </c>
      <c r="AU283" s="187" t="s">
        <v>109</v>
      </c>
      <c r="AY283" s="18" t="s">
        <v>153</v>
      </c>
      <c r="BE283" s="104">
        <f>IF(N283="základná",J283,0)</f>
        <v>0</v>
      </c>
      <c r="BF283" s="104">
        <f>IF(N283="znížená",J283,0)</f>
        <v>0</v>
      </c>
      <c r="BG283" s="104">
        <f>IF(N283="zákl. prenesená",J283,0)</f>
        <v>0</v>
      </c>
      <c r="BH283" s="104">
        <f>IF(N283="zníž. prenesená",J283,0)</f>
        <v>0</v>
      </c>
      <c r="BI283" s="104">
        <f>IF(N283="nulová",J283,0)</f>
        <v>0</v>
      </c>
      <c r="BJ283" s="18" t="s">
        <v>109</v>
      </c>
      <c r="BK283" s="104">
        <f>ROUND(I283*H283,2)</f>
        <v>0</v>
      </c>
      <c r="BL283" s="18" t="s">
        <v>240</v>
      </c>
      <c r="BM283" s="187" t="s">
        <v>424</v>
      </c>
    </row>
    <row r="284" spans="1:65" s="2" customFormat="1" ht="6.95" customHeight="1">
      <c r="A284" s="35"/>
      <c r="B284" s="53"/>
      <c r="C284" s="54"/>
      <c r="D284" s="54"/>
      <c r="E284" s="54"/>
      <c r="F284" s="54"/>
      <c r="G284" s="54"/>
      <c r="H284" s="54"/>
      <c r="I284" s="54"/>
      <c r="J284" s="54"/>
      <c r="K284" s="54"/>
      <c r="L284" s="36"/>
      <c r="M284" s="35"/>
      <c r="O284" s="35"/>
      <c r="P284" s="35"/>
      <c r="Q284" s="35"/>
      <c r="R284" s="35"/>
      <c r="S284" s="35"/>
      <c r="T284" s="35"/>
      <c r="U284" s="35"/>
      <c r="V284" s="35"/>
      <c r="W284" s="35"/>
      <c r="X284" s="35"/>
      <c r="Y284" s="35"/>
      <c r="Z284" s="35"/>
      <c r="AA284" s="35"/>
      <c r="AB284" s="35"/>
      <c r="AC284" s="35"/>
      <c r="AD284" s="35"/>
      <c r="AE284" s="35"/>
    </row>
  </sheetData>
  <autoFilter ref="C136:K283" xr:uid="{00000000-0009-0000-0000-000001000000}"/>
  <mergeCells count="14">
    <mergeCell ref="D115:F115"/>
    <mergeCell ref="E127:H127"/>
    <mergeCell ref="E129:H129"/>
    <mergeCell ref="L2:V2"/>
    <mergeCell ref="E87:H87"/>
    <mergeCell ref="D111:F111"/>
    <mergeCell ref="D112:F112"/>
    <mergeCell ref="D113:F113"/>
    <mergeCell ref="D114:F11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4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287" t="s">
        <v>5</v>
      </c>
      <c r="M2" s="268"/>
      <c r="N2" s="268"/>
      <c r="O2" s="268"/>
      <c r="P2" s="268"/>
      <c r="Q2" s="268"/>
      <c r="R2" s="268"/>
      <c r="S2" s="268"/>
      <c r="T2" s="268"/>
      <c r="U2" s="268"/>
      <c r="V2" s="268"/>
      <c r="AT2" s="18" t="s">
        <v>88</v>
      </c>
      <c r="AZ2" s="111" t="s">
        <v>425</v>
      </c>
      <c r="BA2" s="111" t="s">
        <v>1</v>
      </c>
      <c r="BB2" s="111" t="s">
        <v>1</v>
      </c>
      <c r="BC2" s="111" t="s">
        <v>426</v>
      </c>
      <c r="BD2" s="111" t="s">
        <v>109</v>
      </c>
    </row>
    <row r="3" spans="1:56" s="1" customFormat="1" ht="6.95" customHeight="1">
      <c r="B3" s="19"/>
      <c r="C3" s="20"/>
      <c r="D3" s="20"/>
      <c r="E3" s="20"/>
      <c r="F3" s="20"/>
      <c r="G3" s="20"/>
      <c r="H3" s="20"/>
      <c r="I3" s="20"/>
      <c r="J3" s="20"/>
      <c r="K3" s="20"/>
      <c r="L3" s="21"/>
      <c r="AT3" s="18" t="s">
        <v>76</v>
      </c>
      <c r="AZ3" s="111" t="s">
        <v>427</v>
      </c>
      <c r="BA3" s="111" t="s">
        <v>1</v>
      </c>
      <c r="BB3" s="111" t="s">
        <v>1</v>
      </c>
      <c r="BC3" s="111" t="s">
        <v>428</v>
      </c>
      <c r="BD3" s="111" t="s">
        <v>109</v>
      </c>
    </row>
    <row r="4" spans="1:56" s="1" customFormat="1" ht="24.95" customHeight="1">
      <c r="B4" s="21"/>
      <c r="D4" s="22" t="s">
        <v>110</v>
      </c>
      <c r="L4" s="21"/>
      <c r="M4" s="112" t="s">
        <v>9</v>
      </c>
      <c r="AT4" s="18" t="s">
        <v>3</v>
      </c>
    </row>
    <row r="5" spans="1:56" s="1" customFormat="1" ht="6.95" customHeight="1">
      <c r="B5" s="21"/>
      <c r="L5" s="21"/>
    </row>
    <row r="6" spans="1:56" s="1" customFormat="1" ht="12" customHeight="1">
      <c r="B6" s="21"/>
      <c r="D6" s="28" t="s">
        <v>14</v>
      </c>
      <c r="L6" s="21"/>
    </row>
    <row r="7" spans="1:56" s="1" customFormat="1" ht="16.5" customHeight="1">
      <c r="B7" s="21"/>
      <c r="E7" s="288" t="str">
        <f>'Rekapitulácia stavby'!K6</f>
        <v>Komunitná záhrada v meste Spišská Belá</v>
      </c>
      <c r="F7" s="289"/>
      <c r="G7" s="289"/>
      <c r="H7" s="289"/>
      <c r="L7" s="21"/>
    </row>
    <row r="8" spans="1:56" s="2" customFormat="1" ht="12" customHeight="1">
      <c r="A8" s="35"/>
      <c r="B8" s="36"/>
      <c r="C8" s="35"/>
      <c r="D8" s="28" t="s">
        <v>111</v>
      </c>
      <c r="E8" s="35"/>
      <c r="F8" s="35"/>
      <c r="G8" s="35"/>
      <c r="H8" s="35"/>
      <c r="I8" s="35"/>
      <c r="J8" s="35"/>
      <c r="K8" s="35"/>
      <c r="L8" s="48"/>
      <c r="S8" s="35"/>
      <c r="T8" s="35"/>
      <c r="U8" s="35"/>
      <c r="V8" s="35"/>
      <c r="W8" s="35"/>
      <c r="X8" s="35"/>
      <c r="Y8" s="35"/>
      <c r="Z8" s="35"/>
      <c r="AA8" s="35"/>
      <c r="AB8" s="35"/>
      <c r="AC8" s="35"/>
      <c r="AD8" s="35"/>
      <c r="AE8" s="35"/>
    </row>
    <row r="9" spans="1:56" s="2" customFormat="1" ht="16.5" customHeight="1">
      <c r="A9" s="35"/>
      <c r="B9" s="36"/>
      <c r="C9" s="35"/>
      <c r="D9" s="35"/>
      <c r="E9" s="240" t="s">
        <v>429</v>
      </c>
      <c r="F9" s="290"/>
      <c r="G9" s="290"/>
      <c r="H9" s="290"/>
      <c r="I9" s="35"/>
      <c r="J9" s="35"/>
      <c r="K9" s="35"/>
      <c r="L9" s="48"/>
      <c r="S9" s="35"/>
      <c r="T9" s="35"/>
      <c r="U9" s="35"/>
      <c r="V9" s="35"/>
      <c r="W9" s="35"/>
      <c r="X9" s="35"/>
      <c r="Y9" s="35"/>
      <c r="Z9" s="35"/>
      <c r="AA9" s="35"/>
      <c r="AB9" s="35"/>
      <c r="AC9" s="35"/>
      <c r="AD9" s="35"/>
      <c r="AE9" s="35"/>
    </row>
    <row r="10" spans="1:56" s="2" customFormat="1" ht="11.25">
      <c r="A10" s="35"/>
      <c r="B10" s="36"/>
      <c r="C10" s="35"/>
      <c r="D10" s="35"/>
      <c r="E10" s="35"/>
      <c r="F10" s="35"/>
      <c r="G10" s="35"/>
      <c r="H10" s="35"/>
      <c r="I10" s="35"/>
      <c r="J10" s="35"/>
      <c r="K10" s="35"/>
      <c r="L10" s="48"/>
      <c r="S10" s="35"/>
      <c r="T10" s="35"/>
      <c r="U10" s="35"/>
      <c r="V10" s="35"/>
      <c r="W10" s="35"/>
      <c r="X10" s="35"/>
      <c r="Y10" s="35"/>
      <c r="Z10" s="35"/>
      <c r="AA10" s="35"/>
      <c r="AB10" s="35"/>
      <c r="AC10" s="35"/>
      <c r="AD10" s="35"/>
      <c r="AE10" s="35"/>
    </row>
    <row r="11" spans="1:56" s="2" customFormat="1" ht="12" customHeight="1">
      <c r="A11" s="35"/>
      <c r="B11" s="36"/>
      <c r="C11" s="35"/>
      <c r="D11" s="28" t="s">
        <v>16</v>
      </c>
      <c r="E11" s="35"/>
      <c r="F11" s="26" t="s">
        <v>1</v>
      </c>
      <c r="G11" s="35"/>
      <c r="H11" s="35"/>
      <c r="I11" s="28" t="s">
        <v>17</v>
      </c>
      <c r="J11" s="26" t="s">
        <v>1</v>
      </c>
      <c r="K11" s="35"/>
      <c r="L11" s="48"/>
      <c r="S11" s="35"/>
      <c r="T11" s="35"/>
      <c r="U11" s="35"/>
      <c r="V11" s="35"/>
      <c r="W11" s="35"/>
      <c r="X11" s="35"/>
      <c r="Y11" s="35"/>
      <c r="Z11" s="35"/>
      <c r="AA11" s="35"/>
      <c r="AB11" s="35"/>
      <c r="AC11" s="35"/>
      <c r="AD11" s="35"/>
      <c r="AE11" s="35"/>
    </row>
    <row r="12" spans="1:56" s="2" customFormat="1" ht="12" customHeight="1">
      <c r="A12" s="35"/>
      <c r="B12" s="36"/>
      <c r="C12" s="35"/>
      <c r="D12" s="28" t="s">
        <v>18</v>
      </c>
      <c r="E12" s="35"/>
      <c r="F12" s="26" t="s">
        <v>19</v>
      </c>
      <c r="G12" s="35"/>
      <c r="H12" s="35"/>
      <c r="I12" s="28" t="s">
        <v>20</v>
      </c>
      <c r="J12" s="61" t="str">
        <f>'Rekapitulácia stavby'!AN8</f>
        <v>11. 8. 2022</v>
      </c>
      <c r="K12" s="35"/>
      <c r="L12" s="48"/>
      <c r="S12" s="35"/>
      <c r="T12" s="35"/>
      <c r="U12" s="35"/>
      <c r="V12" s="35"/>
      <c r="W12" s="35"/>
      <c r="X12" s="35"/>
      <c r="Y12" s="35"/>
      <c r="Z12" s="35"/>
      <c r="AA12" s="35"/>
      <c r="AB12" s="35"/>
      <c r="AC12" s="35"/>
      <c r="AD12" s="35"/>
      <c r="AE12" s="35"/>
    </row>
    <row r="13" spans="1:56" s="2" customFormat="1" ht="10.9" customHeight="1">
      <c r="A13" s="35"/>
      <c r="B13" s="36"/>
      <c r="C13" s="35"/>
      <c r="D13" s="35"/>
      <c r="E13" s="35"/>
      <c r="F13" s="35"/>
      <c r="G13" s="35"/>
      <c r="H13" s="35"/>
      <c r="I13" s="35"/>
      <c r="J13" s="35"/>
      <c r="K13" s="35"/>
      <c r="L13" s="48"/>
      <c r="S13" s="35"/>
      <c r="T13" s="35"/>
      <c r="U13" s="35"/>
      <c r="V13" s="35"/>
      <c r="W13" s="35"/>
      <c r="X13" s="35"/>
      <c r="Y13" s="35"/>
      <c r="Z13" s="35"/>
      <c r="AA13" s="35"/>
      <c r="AB13" s="35"/>
      <c r="AC13" s="35"/>
      <c r="AD13" s="35"/>
      <c r="AE13" s="35"/>
    </row>
    <row r="14" spans="1:56" s="2" customFormat="1" ht="12" customHeight="1">
      <c r="A14" s="35"/>
      <c r="B14" s="36"/>
      <c r="C14" s="35"/>
      <c r="D14" s="28" t="s">
        <v>22</v>
      </c>
      <c r="E14" s="35"/>
      <c r="F14" s="35"/>
      <c r="G14" s="35"/>
      <c r="H14" s="35"/>
      <c r="I14" s="28" t="s">
        <v>23</v>
      </c>
      <c r="J14" s="26" t="s">
        <v>1</v>
      </c>
      <c r="K14" s="35"/>
      <c r="L14" s="48"/>
      <c r="S14" s="35"/>
      <c r="T14" s="35"/>
      <c r="U14" s="35"/>
      <c r="V14" s="35"/>
      <c r="W14" s="35"/>
      <c r="X14" s="35"/>
      <c r="Y14" s="35"/>
      <c r="Z14" s="35"/>
      <c r="AA14" s="35"/>
      <c r="AB14" s="35"/>
      <c r="AC14" s="35"/>
      <c r="AD14" s="35"/>
      <c r="AE14" s="35"/>
    </row>
    <row r="15" spans="1:56" s="2" customFormat="1" ht="18" customHeight="1">
      <c r="A15" s="35"/>
      <c r="B15" s="36"/>
      <c r="C15" s="35"/>
      <c r="D15" s="35"/>
      <c r="E15" s="26" t="s">
        <v>24</v>
      </c>
      <c r="F15" s="35"/>
      <c r="G15" s="35"/>
      <c r="H15" s="35"/>
      <c r="I15" s="28" t="s">
        <v>25</v>
      </c>
      <c r="J15" s="26" t="s">
        <v>1</v>
      </c>
      <c r="K15" s="35"/>
      <c r="L15" s="48"/>
      <c r="S15" s="35"/>
      <c r="T15" s="35"/>
      <c r="U15" s="35"/>
      <c r="V15" s="35"/>
      <c r="W15" s="35"/>
      <c r="X15" s="35"/>
      <c r="Y15" s="35"/>
      <c r="Z15" s="35"/>
      <c r="AA15" s="35"/>
      <c r="AB15" s="35"/>
      <c r="AC15" s="35"/>
      <c r="AD15" s="35"/>
      <c r="AE15" s="35"/>
    </row>
    <row r="16" spans="1:56" s="2" customFormat="1" ht="6.95" customHeight="1">
      <c r="A16" s="35"/>
      <c r="B16" s="36"/>
      <c r="C16" s="35"/>
      <c r="D16" s="35"/>
      <c r="E16" s="35"/>
      <c r="F16" s="35"/>
      <c r="G16" s="35"/>
      <c r="H16" s="35"/>
      <c r="I16" s="35"/>
      <c r="J16" s="35"/>
      <c r="K16" s="35"/>
      <c r="L16" s="48"/>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8"/>
      <c r="S17" s="35"/>
      <c r="T17" s="35"/>
      <c r="U17" s="35"/>
      <c r="V17" s="35"/>
      <c r="W17" s="35"/>
      <c r="X17" s="35"/>
      <c r="Y17" s="35"/>
      <c r="Z17" s="35"/>
      <c r="AA17" s="35"/>
      <c r="AB17" s="35"/>
      <c r="AC17" s="35"/>
      <c r="AD17" s="35"/>
      <c r="AE17" s="35"/>
    </row>
    <row r="18" spans="1:31" s="2" customFormat="1" ht="18" customHeight="1">
      <c r="A18" s="35"/>
      <c r="B18" s="36"/>
      <c r="C18" s="35"/>
      <c r="D18" s="35"/>
      <c r="E18" s="291" t="str">
        <f>'Rekapitulácia stavby'!E14</f>
        <v>Vyplň údaj</v>
      </c>
      <c r="F18" s="267"/>
      <c r="G18" s="267"/>
      <c r="H18" s="267"/>
      <c r="I18" s="28" t="s">
        <v>25</v>
      </c>
      <c r="J18" s="29" t="str">
        <f>'Rekapitulácia stavby'!AN14</f>
        <v>Vyplň údaj</v>
      </c>
      <c r="K18" s="35"/>
      <c r="L18" s="48"/>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8"/>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8"/>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8"/>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8"/>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
        <v>1</v>
      </c>
      <c r="K23" s="35"/>
      <c r="L23" s="48"/>
      <c r="S23" s="35"/>
      <c r="T23" s="35"/>
      <c r="U23" s="35"/>
      <c r="V23" s="35"/>
      <c r="W23" s="35"/>
      <c r="X23" s="35"/>
      <c r="Y23" s="35"/>
      <c r="Z23" s="35"/>
      <c r="AA23" s="35"/>
      <c r="AB23" s="35"/>
      <c r="AC23" s="35"/>
      <c r="AD23" s="35"/>
      <c r="AE23" s="35"/>
    </row>
    <row r="24" spans="1:31" s="2" customFormat="1" ht="18" customHeight="1">
      <c r="A24" s="35"/>
      <c r="B24" s="36"/>
      <c r="C24" s="35"/>
      <c r="D24" s="35"/>
      <c r="E24" s="26" t="s">
        <v>32</v>
      </c>
      <c r="F24" s="35"/>
      <c r="G24" s="35"/>
      <c r="H24" s="35"/>
      <c r="I24" s="28" t="s">
        <v>25</v>
      </c>
      <c r="J24" s="26" t="s">
        <v>1</v>
      </c>
      <c r="K24" s="35"/>
      <c r="L24" s="48"/>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8"/>
      <c r="S25" s="35"/>
      <c r="T25" s="35"/>
      <c r="U25" s="35"/>
      <c r="V25" s="35"/>
      <c r="W25" s="35"/>
      <c r="X25" s="35"/>
      <c r="Y25" s="35"/>
      <c r="Z25" s="35"/>
      <c r="AA25" s="35"/>
      <c r="AB25" s="35"/>
      <c r="AC25" s="35"/>
      <c r="AD25" s="35"/>
      <c r="AE25" s="35"/>
    </row>
    <row r="26" spans="1:31" s="2" customFormat="1" ht="12" customHeight="1">
      <c r="A26" s="35"/>
      <c r="B26" s="36"/>
      <c r="C26" s="35"/>
      <c r="D26" s="28" t="s">
        <v>33</v>
      </c>
      <c r="E26" s="35"/>
      <c r="F26" s="35"/>
      <c r="G26" s="35"/>
      <c r="H26" s="35"/>
      <c r="I26" s="35"/>
      <c r="J26" s="35"/>
      <c r="K26" s="35"/>
      <c r="L26" s="48"/>
      <c r="S26" s="35"/>
      <c r="T26" s="35"/>
      <c r="U26" s="35"/>
      <c r="V26" s="35"/>
      <c r="W26" s="35"/>
      <c r="X26" s="35"/>
      <c r="Y26" s="35"/>
      <c r="Z26" s="35"/>
      <c r="AA26" s="35"/>
      <c r="AB26" s="35"/>
      <c r="AC26" s="35"/>
      <c r="AD26" s="35"/>
      <c r="AE26" s="35"/>
    </row>
    <row r="27" spans="1:31" s="8" customFormat="1" ht="16.5" customHeight="1">
      <c r="A27" s="113"/>
      <c r="B27" s="114"/>
      <c r="C27" s="113"/>
      <c r="D27" s="113"/>
      <c r="E27" s="272" t="s">
        <v>1</v>
      </c>
      <c r="F27" s="272"/>
      <c r="G27" s="272"/>
      <c r="H27" s="272"/>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8"/>
      <c r="S28" s="35"/>
      <c r="T28" s="35"/>
      <c r="U28" s="35"/>
      <c r="V28" s="35"/>
      <c r="W28" s="35"/>
      <c r="X28" s="35"/>
      <c r="Y28" s="35"/>
      <c r="Z28" s="35"/>
      <c r="AA28" s="35"/>
      <c r="AB28" s="35"/>
      <c r="AC28" s="35"/>
      <c r="AD28" s="35"/>
      <c r="AE28" s="35"/>
    </row>
    <row r="29" spans="1:31" s="2" customFormat="1" ht="6.95" customHeight="1">
      <c r="A29" s="35"/>
      <c r="B29" s="36"/>
      <c r="C29" s="35"/>
      <c r="D29" s="72"/>
      <c r="E29" s="72"/>
      <c r="F29" s="72"/>
      <c r="G29" s="72"/>
      <c r="H29" s="72"/>
      <c r="I29" s="72"/>
      <c r="J29" s="72"/>
      <c r="K29" s="72"/>
      <c r="L29" s="48"/>
      <c r="S29" s="35"/>
      <c r="T29" s="35"/>
      <c r="U29" s="35"/>
      <c r="V29" s="35"/>
      <c r="W29" s="35"/>
      <c r="X29" s="35"/>
      <c r="Y29" s="35"/>
      <c r="Z29" s="35"/>
      <c r="AA29" s="35"/>
      <c r="AB29" s="35"/>
      <c r="AC29" s="35"/>
      <c r="AD29" s="35"/>
      <c r="AE29" s="35"/>
    </row>
    <row r="30" spans="1:31" s="2" customFormat="1" ht="14.45" customHeight="1">
      <c r="A30" s="35"/>
      <c r="B30" s="36"/>
      <c r="C30" s="35"/>
      <c r="D30" s="26" t="s">
        <v>113</v>
      </c>
      <c r="E30" s="35"/>
      <c r="F30" s="35"/>
      <c r="G30" s="35"/>
      <c r="H30" s="35"/>
      <c r="I30" s="35"/>
      <c r="J30" s="34">
        <f>J96</f>
        <v>0</v>
      </c>
      <c r="K30" s="35"/>
      <c r="L30" s="48"/>
      <c r="S30" s="35"/>
      <c r="T30" s="35"/>
      <c r="U30" s="35"/>
      <c r="V30" s="35"/>
      <c r="W30" s="35"/>
      <c r="X30" s="35"/>
      <c r="Y30" s="35"/>
      <c r="Z30" s="35"/>
      <c r="AA30" s="35"/>
      <c r="AB30" s="35"/>
      <c r="AC30" s="35"/>
      <c r="AD30" s="35"/>
      <c r="AE30" s="35"/>
    </row>
    <row r="31" spans="1:31" s="2" customFormat="1" ht="14.45" customHeight="1">
      <c r="A31" s="35"/>
      <c r="B31" s="36"/>
      <c r="C31" s="35"/>
      <c r="D31" s="33" t="s">
        <v>101</v>
      </c>
      <c r="E31" s="35"/>
      <c r="F31" s="35"/>
      <c r="G31" s="35"/>
      <c r="H31" s="35"/>
      <c r="I31" s="35"/>
      <c r="J31" s="34">
        <f>J105</f>
        <v>0</v>
      </c>
      <c r="K31" s="35"/>
      <c r="L31" s="48"/>
      <c r="S31" s="35"/>
      <c r="T31" s="35"/>
      <c r="U31" s="35"/>
      <c r="V31" s="35"/>
      <c r="W31" s="35"/>
      <c r="X31" s="35"/>
      <c r="Y31" s="35"/>
      <c r="Z31" s="35"/>
      <c r="AA31" s="35"/>
      <c r="AB31" s="35"/>
      <c r="AC31" s="35"/>
      <c r="AD31" s="35"/>
      <c r="AE31" s="35"/>
    </row>
    <row r="32" spans="1:31" s="2" customFormat="1" ht="25.35" customHeight="1">
      <c r="A32" s="35"/>
      <c r="B32" s="36"/>
      <c r="C32" s="35"/>
      <c r="D32" s="116" t="s">
        <v>36</v>
      </c>
      <c r="E32" s="35"/>
      <c r="F32" s="35"/>
      <c r="G32" s="35"/>
      <c r="H32" s="35"/>
      <c r="I32" s="35"/>
      <c r="J32" s="77">
        <f>ROUND(J30 + J31, 2)</f>
        <v>0</v>
      </c>
      <c r="K32" s="35"/>
      <c r="L32" s="48"/>
      <c r="S32" s="35"/>
      <c r="T32" s="35"/>
      <c r="U32" s="35"/>
      <c r="V32" s="35"/>
      <c r="W32" s="35"/>
      <c r="X32" s="35"/>
      <c r="Y32" s="35"/>
      <c r="Z32" s="35"/>
      <c r="AA32" s="35"/>
      <c r="AB32" s="35"/>
      <c r="AC32" s="35"/>
      <c r="AD32" s="35"/>
      <c r="AE32" s="35"/>
    </row>
    <row r="33" spans="1:31" s="2" customFormat="1" ht="6.95" customHeight="1">
      <c r="A33" s="35"/>
      <c r="B33" s="36"/>
      <c r="C33" s="35"/>
      <c r="D33" s="72"/>
      <c r="E33" s="72"/>
      <c r="F33" s="72"/>
      <c r="G33" s="72"/>
      <c r="H33" s="72"/>
      <c r="I33" s="72"/>
      <c r="J33" s="72"/>
      <c r="K33" s="72"/>
      <c r="L33" s="48"/>
      <c r="S33" s="35"/>
      <c r="T33" s="35"/>
      <c r="U33" s="35"/>
      <c r="V33" s="35"/>
      <c r="W33" s="35"/>
      <c r="X33" s="35"/>
      <c r="Y33" s="35"/>
      <c r="Z33" s="35"/>
      <c r="AA33" s="35"/>
      <c r="AB33" s="35"/>
      <c r="AC33" s="35"/>
      <c r="AD33" s="35"/>
      <c r="AE33" s="35"/>
    </row>
    <row r="34" spans="1:31" s="2" customFormat="1" ht="14.45" customHeight="1">
      <c r="A34" s="35"/>
      <c r="B34" s="36"/>
      <c r="C34" s="35"/>
      <c r="D34" s="35"/>
      <c r="E34" s="35"/>
      <c r="F34" s="39" t="s">
        <v>38</v>
      </c>
      <c r="G34" s="35"/>
      <c r="H34" s="35"/>
      <c r="I34" s="39" t="s">
        <v>37</v>
      </c>
      <c r="J34" s="39" t="s">
        <v>39</v>
      </c>
      <c r="K34" s="35"/>
      <c r="L34" s="48"/>
      <c r="S34" s="35"/>
      <c r="T34" s="35"/>
      <c r="U34" s="35"/>
      <c r="V34" s="35"/>
      <c r="W34" s="35"/>
      <c r="X34" s="35"/>
      <c r="Y34" s="35"/>
      <c r="Z34" s="35"/>
      <c r="AA34" s="35"/>
      <c r="AB34" s="35"/>
      <c r="AC34" s="35"/>
      <c r="AD34" s="35"/>
      <c r="AE34" s="35"/>
    </row>
    <row r="35" spans="1:31" s="2" customFormat="1" ht="14.45" customHeight="1">
      <c r="A35" s="35"/>
      <c r="B35" s="36"/>
      <c r="C35" s="35"/>
      <c r="D35" s="117" t="s">
        <v>40</v>
      </c>
      <c r="E35" s="41" t="s">
        <v>41</v>
      </c>
      <c r="F35" s="118">
        <f>ROUND((SUM(BE105:BE112) + SUM(BE132:BE242)),  2)</f>
        <v>0</v>
      </c>
      <c r="G35" s="119"/>
      <c r="H35" s="119"/>
      <c r="I35" s="120">
        <v>0.2</v>
      </c>
      <c r="J35" s="118">
        <f>ROUND(((SUM(BE105:BE112) + SUM(BE132:BE242))*I35),  2)</f>
        <v>0</v>
      </c>
      <c r="K35" s="35"/>
      <c r="L35" s="48"/>
      <c r="S35" s="35"/>
      <c r="T35" s="35"/>
      <c r="U35" s="35"/>
      <c r="V35" s="35"/>
      <c r="W35" s="35"/>
      <c r="X35" s="35"/>
      <c r="Y35" s="35"/>
      <c r="Z35" s="35"/>
      <c r="AA35" s="35"/>
      <c r="AB35" s="35"/>
      <c r="AC35" s="35"/>
      <c r="AD35" s="35"/>
      <c r="AE35" s="35"/>
    </row>
    <row r="36" spans="1:31" s="2" customFormat="1" ht="14.45" customHeight="1">
      <c r="A36" s="35"/>
      <c r="B36" s="36"/>
      <c r="C36" s="35"/>
      <c r="D36" s="35"/>
      <c r="E36" s="41" t="s">
        <v>42</v>
      </c>
      <c r="F36" s="118">
        <f>ROUND((SUM(BF105:BF112) + SUM(BF132:BF242)),  2)</f>
        <v>0</v>
      </c>
      <c r="G36" s="119"/>
      <c r="H36" s="119"/>
      <c r="I36" s="120">
        <v>0.2</v>
      </c>
      <c r="J36" s="118">
        <f>ROUND(((SUM(BF105:BF112) + SUM(BF132:BF242))*I36),  2)</f>
        <v>0</v>
      </c>
      <c r="K36" s="35"/>
      <c r="L36" s="48"/>
      <c r="S36" s="35"/>
      <c r="T36" s="35"/>
      <c r="U36" s="35"/>
      <c r="V36" s="35"/>
      <c r="W36" s="35"/>
      <c r="X36" s="35"/>
      <c r="Y36" s="35"/>
      <c r="Z36" s="35"/>
      <c r="AA36" s="35"/>
      <c r="AB36" s="35"/>
      <c r="AC36" s="35"/>
      <c r="AD36" s="35"/>
      <c r="AE36" s="35"/>
    </row>
    <row r="37" spans="1:31" s="2" customFormat="1" ht="14.45" hidden="1" customHeight="1">
      <c r="A37" s="35"/>
      <c r="B37" s="36"/>
      <c r="C37" s="35"/>
      <c r="D37" s="35"/>
      <c r="E37" s="28" t="s">
        <v>43</v>
      </c>
      <c r="F37" s="121">
        <f>ROUND((SUM(BG105:BG112) + SUM(BG132:BG242)),  2)</f>
        <v>0</v>
      </c>
      <c r="G37" s="35"/>
      <c r="H37" s="35"/>
      <c r="I37" s="122">
        <v>0.2</v>
      </c>
      <c r="J37" s="121">
        <f>0</f>
        <v>0</v>
      </c>
      <c r="K37" s="35"/>
      <c r="L37" s="48"/>
      <c r="S37" s="35"/>
      <c r="T37" s="35"/>
      <c r="U37" s="35"/>
      <c r="V37" s="35"/>
      <c r="W37" s="35"/>
      <c r="X37" s="35"/>
      <c r="Y37" s="35"/>
      <c r="Z37" s="35"/>
      <c r="AA37" s="35"/>
      <c r="AB37" s="35"/>
      <c r="AC37" s="35"/>
      <c r="AD37" s="35"/>
      <c r="AE37" s="35"/>
    </row>
    <row r="38" spans="1:31" s="2" customFormat="1" ht="14.45" hidden="1" customHeight="1">
      <c r="A38" s="35"/>
      <c r="B38" s="36"/>
      <c r="C38" s="35"/>
      <c r="D38" s="35"/>
      <c r="E38" s="28" t="s">
        <v>44</v>
      </c>
      <c r="F38" s="121">
        <f>ROUND((SUM(BH105:BH112) + SUM(BH132:BH242)),  2)</f>
        <v>0</v>
      </c>
      <c r="G38" s="35"/>
      <c r="H38" s="35"/>
      <c r="I38" s="122">
        <v>0.2</v>
      </c>
      <c r="J38" s="121">
        <f>0</f>
        <v>0</v>
      </c>
      <c r="K38" s="35"/>
      <c r="L38" s="48"/>
      <c r="S38" s="35"/>
      <c r="T38" s="35"/>
      <c r="U38" s="35"/>
      <c r="V38" s="35"/>
      <c r="W38" s="35"/>
      <c r="X38" s="35"/>
      <c r="Y38" s="35"/>
      <c r="Z38" s="35"/>
      <c r="AA38" s="35"/>
      <c r="AB38" s="35"/>
      <c r="AC38" s="35"/>
      <c r="AD38" s="35"/>
      <c r="AE38" s="35"/>
    </row>
    <row r="39" spans="1:31" s="2" customFormat="1" ht="14.45" hidden="1" customHeight="1">
      <c r="A39" s="35"/>
      <c r="B39" s="36"/>
      <c r="C39" s="35"/>
      <c r="D39" s="35"/>
      <c r="E39" s="41" t="s">
        <v>45</v>
      </c>
      <c r="F39" s="118">
        <f>ROUND((SUM(BI105:BI112) + SUM(BI132:BI242)),  2)</f>
        <v>0</v>
      </c>
      <c r="G39" s="119"/>
      <c r="H39" s="119"/>
      <c r="I39" s="120">
        <v>0</v>
      </c>
      <c r="J39" s="118">
        <f>0</f>
        <v>0</v>
      </c>
      <c r="K39" s="35"/>
      <c r="L39" s="48"/>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8"/>
      <c r="S40" s="35"/>
      <c r="T40" s="35"/>
      <c r="U40" s="35"/>
      <c r="V40" s="35"/>
      <c r="W40" s="35"/>
      <c r="X40" s="35"/>
      <c r="Y40" s="35"/>
      <c r="Z40" s="35"/>
      <c r="AA40" s="35"/>
      <c r="AB40" s="35"/>
      <c r="AC40" s="35"/>
      <c r="AD40" s="35"/>
      <c r="AE40" s="35"/>
    </row>
    <row r="41" spans="1:31" s="2" customFormat="1" ht="25.35" customHeight="1">
      <c r="A41" s="35"/>
      <c r="B41" s="36"/>
      <c r="C41" s="109"/>
      <c r="D41" s="123" t="s">
        <v>46</v>
      </c>
      <c r="E41" s="66"/>
      <c r="F41" s="66"/>
      <c r="G41" s="124" t="s">
        <v>47</v>
      </c>
      <c r="H41" s="125" t="s">
        <v>48</v>
      </c>
      <c r="I41" s="66"/>
      <c r="J41" s="126">
        <f>SUM(J32:J39)</f>
        <v>0</v>
      </c>
      <c r="K41" s="127"/>
      <c r="L41" s="48"/>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8"/>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8"/>
      <c r="D50" s="49" t="s">
        <v>49</v>
      </c>
      <c r="E50" s="50"/>
      <c r="F50" s="50"/>
      <c r="G50" s="49" t="s">
        <v>50</v>
      </c>
      <c r="H50" s="50"/>
      <c r="I50" s="50"/>
      <c r="J50" s="50"/>
      <c r="K50" s="50"/>
      <c r="L50" s="48"/>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36"/>
      <c r="C61" s="35"/>
      <c r="D61" s="51" t="s">
        <v>51</v>
      </c>
      <c r="E61" s="38"/>
      <c r="F61" s="128" t="s">
        <v>52</v>
      </c>
      <c r="G61" s="51" t="s">
        <v>51</v>
      </c>
      <c r="H61" s="38"/>
      <c r="I61" s="38"/>
      <c r="J61" s="129" t="s">
        <v>52</v>
      </c>
      <c r="K61" s="38"/>
      <c r="L61" s="48"/>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36"/>
      <c r="C65" s="35"/>
      <c r="D65" s="49" t="s">
        <v>53</v>
      </c>
      <c r="E65" s="52"/>
      <c r="F65" s="52"/>
      <c r="G65" s="49" t="s">
        <v>54</v>
      </c>
      <c r="H65" s="52"/>
      <c r="I65" s="52"/>
      <c r="J65" s="52"/>
      <c r="K65" s="52"/>
      <c r="L65" s="48"/>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36"/>
      <c r="C76" s="35"/>
      <c r="D76" s="51" t="s">
        <v>51</v>
      </c>
      <c r="E76" s="38"/>
      <c r="F76" s="128" t="s">
        <v>52</v>
      </c>
      <c r="G76" s="51" t="s">
        <v>51</v>
      </c>
      <c r="H76" s="38"/>
      <c r="I76" s="38"/>
      <c r="J76" s="129" t="s">
        <v>52</v>
      </c>
      <c r="K76" s="38"/>
      <c r="L76" s="48"/>
      <c r="S76" s="35"/>
      <c r="T76" s="35"/>
      <c r="U76" s="35"/>
      <c r="V76" s="35"/>
      <c r="W76" s="35"/>
      <c r="X76" s="35"/>
      <c r="Y76" s="35"/>
      <c r="Z76" s="35"/>
      <c r="AA76" s="35"/>
      <c r="AB76" s="35"/>
      <c r="AC76" s="35"/>
      <c r="AD76" s="35"/>
      <c r="AE76" s="35"/>
    </row>
    <row r="77" spans="1:31" s="2" customFormat="1" ht="14.45" customHeight="1">
      <c r="A77" s="35"/>
      <c r="B77" s="53"/>
      <c r="C77" s="54"/>
      <c r="D77" s="54"/>
      <c r="E77" s="54"/>
      <c r="F77" s="54"/>
      <c r="G77" s="54"/>
      <c r="H77" s="54"/>
      <c r="I77" s="54"/>
      <c r="J77" s="54"/>
      <c r="K77" s="54"/>
      <c r="L77" s="48"/>
      <c r="S77" s="35"/>
      <c r="T77" s="35"/>
      <c r="U77" s="35"/>
      <c r="V77" s="35"/>
      <c r="W77" s="35"/>
      <c r="X77" s="35"/>
      <c r="Y77" s="35"/>
      <c r="Z77" s="35"/>
      <c r="AA77" s="35"/>
      <c r="AB77" s="35"/>
      <c r="AC77" s="35"/>
      <c r="AD77" s="35"/>
      <c r="AE77" s="35"/>
    </row>
    <row r="81" spans="1:47" s="2" customFormat="1" ht="6.95" customHeight="1">
      <c r="A81" s="35"/>
      <c r="B81" s="55"/>
      <c r="C81" s="56"/>
      <c r="D81" s="56"/>
      <c r="E81" s="56"/>
      <c r="F81" s="56"/>
      <c r="G81" s="56"/>
      <c r="H81" s="56"/>
      <c r="I81" s="56"/>
      <c r="J81" s="56"/>
      <c r="K81" s="56"/>
      <c r="L81" s="48"/>
      <c r="S81" s="35"/>
      <c r="T81" s="35"/>
      <c r="U81" s="35"/>
      <c r="V81" s="35"/>
      <c r="W81" s="35"/>
      <c r="X81" s="35"/>
      <c r="Y81" s="35"/>
      <c r="Z81" s="35"/>
      <c r="AA81" s="35"/>
      <c r="AB81" s="35"/>
      <c r="AC81" s="35"/>
      <c r="AD81" s="35"/>
      <c r="AE81" s="35"/>
    </row>
    <row r="82" spans="1:47" s="2" customFormat="1" ht="24.95" customHeight="1">
      <c r="A82" s="35"/>
      <c r="B82" s="36"/>
      <c r="C82" s="22" t="s">
        <v>114</v>
      </c>
      <c r="D82" s="35"/>
      <c r="E82" s="35"/>
      <c r="F82" s="35"/>
      <c r="G82" s="35"/>
      <c r="H82" s="35"/>
      <c r="I82" s="35"/>
      <c r="J82" s="35"/>
      <c r="K82" s="35"/>
      <c r="L82" s="48"/>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8"/>
      <c r="S83" s="35"/>
      <c r="T83" s="35"/>
      <c r="U83" s="35"/>
      <c r="V83" s="35"/>
      <c r="W83" s="35"/>
      <c r="X83" s="35"/>
      <c r="Y83" s="35"/>
      <c r="Z83" s="35"/>
      <c r="AA83" s="35"/>
      <c r="AB83" s="35"/>
      <c r="AC83" s="35"/>
      <c r="AD83" s="35"/>
      <c r="AE83" s="35"/>
    </row>
    <row r="84" spans="1:47" s="2" customFormat="1" ht="12" customHeight="1">
      <c r="A84" s="35"/>
      <c r="B84" s="36"/>
      <c r="C84" s="28" t="s">
        <v>14</v>
      </c>
      <c r="D84" s="35"/>
      <c r="E84" s="35"/>
      <c r="F84" s="35"/>
      <c r="G84" s="35"/>
      <c r="H84" s="35"/>
      <c r="I84" s="35"/>
      <c r="J84" s="35"/>
      <c r="K84" s="35"/>
      <c r="L84" s="48"/>
      <c r="S84" s="35"/>
      <c r="T84" s="35"/>
      <c r="U84" s="35"/>
      <c r="V84" s="35"/>
      <c r="W84" s="35"/>
      <c r="X84" s="35"/>
      <c r="Y84" s="35"/>
      <c r="Z84" s="35"/>
      <c r="AA84" s="35"/>
      <c r="AB84" s="35"/>
      <c r="AC84" s="35"/>
      <c r="AD84" s="35"/>
      <c r="AE84" s="35"/>
    </row>
    <row r="85" spans="1:47" s="2" customFormat="1" ht="16.5" customHeight="1">
      <c r="A85" s="35"/>
      <c r="B85" s="36"/>
      <c r="C85" s="35"/>
      <c r="D85" s="35"/>
      <c r="E85" s="288" t="str">
        <f>E7</f>
        <v>Komunitná záhrada v meste Spišská Belá</v>
      </c>
      <c r="F85" s="289"/>
      <c r="G85" s="289"/>
      <c r="H85" s="289"/>
      <c r="I85" s="35"/>
      <c r="J85" s="35"/>
      <c r="K85" s="35"/>
      <c r="L85" s="48"/>
      <c r="S85" s="35"/>
      <c r="T85" s="35"/>
      <c r="U85" s="35"/>
      <c r="V85" s="35"/>
      <c r="W85" s="35"/>
      <c r="X85" s="35"/>
      <c r="Y85" s="35"/>
      <c r="Z85" s="35"/>
      <c r="AA85" s="35"/>
      <c r="AB85" s="35"/>
      <c r="AC85" s="35"/>
      <c r="AD85" s="35"/>
      <c r="AE85" s="35"/>
    </row>
    <row r="86" spans="1:47" s="2" customFormat="1" ht="12" customHeight="1">
      <c r="A86" s="35"/>
      <c r="B86" s="36"/>
      <c r="C86" s="28" t="s">
        <v>111</v>
      </c>
      <c r="D86" s="35"/>
      <c r="E86" s="35"/>
      <c r="F86" s="35"/>
      <c r="G86" s="35"/>
      <c r="H86" s="35"/>
      <c r="I86" s="35"/>
      <c r="J86" s="35"/>
      <c r="K86" s="35"/>
      <c r="L86" s="48"/>
      <c r="S86" s="35"/>
      <c r="T86" s="35"/>
      <c r="U86" s="35"/>
      <c r="V86" s="35"/>
      <c r="W86" s="35"/>
      <c r="X86" s="35"/>
      <c r="Y86" s="35"/>
      <c r="Z86" s="35"/>
      <c r="AA86" s="35"/>
      <c r="AB86" s="35"/>
      <c r="AC86" s="35"/>
      <c r="AD86" s="35"/>
      <c r="AE86" s="35"/>
    </row>
    <row r="87" spans="1:47" s="2" customFormat="1" ht="16.5" customHeight="1">
      <c r="A87" s="35"/>
      <c r="B87" s="36"/>
      <c r="C87" s="35"/>
      <c r="D87" s="35"/>
      <c r="E87" s="240" t="str">
        <f>E9</f>
        <v>SO 02 - Krajinná architektúra</v>
      </c>
      <c r="F87" s="290"/>
      <c r="G87" s="290"/>
      <c r="H87" s="290"/>
      <c r="I87" s="35"/>
      <c r="J87" s="35"/>
      <c r="K87" s="35"/>
      <c r="L87" s="48"/>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8"/>
      <c r="S88" s="35"/>
      <c r="T88" s="35"/>
      <c r="U88" s="35"/>
      <c r="V88" s="35"/>
      <c r="W88" s="35"/>
      <c r="X88" s="35"/>
      <c r="Y88" s="35"/>
      <c r="Z88" s="35"/>
      <c r="AA88" s="35"/>
      <c r="AB88" s="35"/>
      <c r="AC88" s="35"/>
      <c r="AD88" s="35"/>
      <c r="AE88" s="35"/>
    </row>
    <row r="89" spans="1:47" s="2" customFormat="1" ht="12" customHeight="1">
      <c r="A89" s="35"/>
      <c r="B89" s="36"/>
      <c r="C89" s="28" t="s">
        <v>18</v>
      </c>
      <c r="D89" s="35"/>
      <c r="E89" s="35"/>
      <c r="F89" s="26" t="str">
        <f>F12</f>
        <v>Spišská Belá</v>
      </c>
      <c r="G89" s="35"/>
      <c r="H89" s="35"/>
      <c r="I89" s="28" t="s">
        <v>20</v>
      </c>
      <c r="J89" s="61" t="str">
        <f>IF(J12="","",J12)</f>
        <v>11. 8. 2022</v>
      </c>
      <c r="K89" s="35"/>
      <c r="L89" s="48"/>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8"/>
      <c r="S90" s="35"/>
      <c r="T90" s="35"/>
      <c r="U90" s="35"/>
      <c r="V90" s="35"/>
      <c r="W90" s="35"/>
      <c r="X90" s="35"/>
      <c r="Y90" s="35"/>
      <c r="Z90" s="35"/>
      <c r="AA90" s="35"/>
      <c r="AB90" s="35"/>
      <c r="AC90" s="35"/>
      <c r="AD90" s="35"/>
      <c r="AE90" s="35"/>
    </row>
    <row r="91" spans="1:47" s="2" customFormat="1" ht="15.2" customHeight="1">
      <c r="A91" s="35"/>
      <c r="B91" s="36"/>
      <c r="C91" s="28" t="s">
        <v>22</v>
      </c>
      <c r="D91" s="35"/>
      <c r="E91" s="35"/>
      <c r="F91" s="26" t="str">
        <f>E15</f>
        <v>Mestský úrad Spišská Belá</v>
      </c>
      <c r="G91" s="35"/>
      <c r="H91" s="35"/>
      <c r="I91" s="28" t="s">
        <v>28</v>
      </c>
      <c r="J91" s="31" t="str">
        <f>E21</f>
        <v>2ka, s.r.o.</v>
      </c>
      <c r="K91" s="35"/>
      <c r="L91" s="48"/>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ROSOFT, s.r.o.</v>
      </c>
      <c r="K92" s="35"/>
      <c r="L92" s="48"/>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8"/>
      <c r="S93" s="35"/>
      <c r="T93" s="35"/>
      <c r="U93" s="35"/>
      <c r="V93" s="35"/>
      <c r="W93" s="35"/>
      <c r="X93" s="35"/>
      <c r="Y93" s="35"/>
      <c r="Z93" s="35"/>
      <c r="AA93" s="35"/>
      <c r="AB93" s="35"/>
      <c r="AC93" s="35"/>
      <c r="AD93" s="35"/>
      <c r="AE93" s="35"/>
    </row>
    <row r="94" spans="1:47" s="2" customFormat="1" ht="29.25" customHeight="1">
      <c r="A94" s="35"/>
      <c r="B94" s="36"/>
      <c r="C94" s="130" t="s">
        <v>115</v>
      </c>
      <c r="D94" s="109"/>
      <c r="E94" s="109"/>
      <c r="F94" s="109"/>
      <c r="G94" s="109"/>
      <c r="H94" s="109"/>
      <c r="I94" s="109"/>
      <c r="J94" s="131" t="s">
        <v>116</v>
      </c>
      <c r="K94" s="109"/>
      <c r="L94" s="48"/>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8"/>
      <c r="S95" s="35"/>
      <c r="T95" s="35"/>
      <c r="U95" s="35"/>
      <c r="V95" s="35"/>
      <c r="W95" s="35"/>
      <c r="X95" s="35"/>
      <c r="Y95" s="35"/>
      <c r="Z95" s="35"/>
      <c r="AA95" s="35"/>
      <c r="AB95" s="35"/>
      <c r="AC95" s="35"/>
      <c r="AD95" s="35"/>
      <c r="AE95" s="35"/>
    </row>
    <row r="96" spans="1:47" s="2" customFormat="1" ht="22.9" customHeight="1">
      <c r="A96" s="35"/>
      <c r="B96" s="36"/>
      <c r="C96" s="132" t="s">
        <v>117</v>
      </c>
      <c r="D96" s="35"/>
      <c r="E96" s="35"/>
      <c r="F96" s="35"/>
      <c r="G96" s="35"/>
      <c r="H96" s="35"/>
      <c r="I96" s="35"/>
      <c r="J96" s="77">
        <f>J132</f>
        <v>0</v>
      </c>
      <c r="K96" s="35"/>
      <c r="L96" s="48"/>
      <c r="S96" s="35"/>
      <c r="T96" s="35"/>
      <c r="U96" s="35"/>
      <c r="V96" s="35"/>
      <c r="W96" s="35"/>
      <c r="X96" s="35"/>
      <c r="Y96" s="35"/>
      <c r="Z96" s="35"/>
      <c r="AA96" s="35"/>
      <c r="AB96" s="35"/>
      <c r="AC96" s="35"/>
      <c r="AD96" s="35"/>
      <c r="AE96" s="35"/>
      <c r="AU96" s="18" t="s">
        <v>118</v>
      </c>
    </row>
    <row r="97" spans="1:65" s="9" customFormat="1" ht="24.95" customHeight="1">
      <c r="B97" s="133"/>
      <c r="D97" s="134" t="s">
        <v>119</v>
      </c>
      <c r="E97" s="135"/>
      <c r="F97" s="135"/>
      <c r="G97" s="135"/>
      <c r="H97" s="135"/>
      <c r="I97" s="135"/>
      <c r="J97" s="136">
        <f>J133</f>
        <v>0</v>
      </c>
      <c r="L97" s="133"/>
    </row>
    <row r="98" spans="1:65" s="10" customFormat="1" ht="19.899999999999999" customHeight="1">
      <c r="B98" s="137"/>
      <c r="D98" s="138" t="s">
        <v>120</v>
      </c>
      <c r="E98" s="139"/>
      <c r="F98" s="139"/>
      <c r="G98" s="139"/>
      <c r="H98" s="139"/>
      <c r="I98" s="139"/>
      <c r="J98" s="140">
        <f>J134</f>
        <v>0</v>
      </c>
      <c r="L98" s="137"/>
    </row>
    <row r="99" spans="1:65" s="10" customFormat="1" ht="19.899999999999999" customHeight="1">
      <c r="B99" s="137"/>
      <c r="D99" s="138" t="s">
        <v>125</v>
      </c>
      <c r="E99" s="139"/>
      <c r="F99" s="139"/>
      <c r="G99" s="139"/>
      <c r="H99" s="139"/>
      <c r="I99" s="139"/>
      <c r="J99" s="140">
        <f>J231</f>
        <v>0</v>
      </c>
      <c r="L99" s="137"/>
    </row>
    <row r="100" spans="1:65" s="9" customFormat="1" ht="24.95" customHeight="1">
      <c r="B100" s="133"/>
      <c r="D100" s="134" t="s">
        <v>126</v>
      </c>
      <c r="E100" s="135"/>
      <c r="F100" s="135"/>
      <c r="G100" s="135"/>
      <c r="H100" s="135"/>
      <c r="I100" s="135"/>
      <c r="J100" s="136">
        <f>J233</f>
        <v>0</v>
      </c>
      <c r="L100" s="133"/>
    </row>
    <row r="101" spans="1:65" s="10" customFormat="1" ht="19.899999999999999" customHeight="1">
      <c r="B101" s="137"/>
      <c r="D101" s="138" t="s">
        <v>430</v>
      </c>
      <c r="E101" s="139"/>
      <c r="F101" s="139"/>
      <c r="G101" s="139"/>
      <c r="H101" s="139"/>
      <c r="I101" s="139"/>
      <c r="J101" s="140">
        <f>J234</f>
        <v>0</v>
      </c>
      <c r="L101" s="137"/>
    </row>
    <row r="102" spans="1:65" s="10" customFormat="1" ht="19.899999999999999" customHeight="1">
      <c r="B102" s="137"/>
      <c r="D102" s="138" t="s">
        <v>129</v>
      </c>
      <c r="E102" s="139"/>
      <c r="F102" s="139"/>
      <c r="G102" s="139"/>
      <c r="H102" s="139"/>
      <c r="I102" s="139"/>
      <c r="J102" s="140">
        <f>J238</f>
        <v>0</v>
      </c>
      <c r="L102" s="137"/>
    </row>
    <row r="103" spans="1:65" s="2" customFormat="1" ht="21.75" customHeight="1">
      <c r="A103" s="35"/>
      <c r="B103" s="36"/>
      <c r="C103" s="35"/>
      <c r="D103" s="35"/>
      <c r="E103" s="35"/>
      <c r="F103" s="35"/>
      <c r="G103" s="35"/>
      <c r="H103" s="35"/>
      <c r="I103" s="35"/>
      <c r="J103" s="35"/>
      <c r="K103" s="35"/>
      <c r="L103" s="48"/>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8"/>
      <c r="S104" s="35"/>
      <c r="T104" s="35"/>
      <c r="U104" s="35"/>
      <c r="V104" s="35"/>
      <c r="W104" s="35"/>
      <c r="X104" s="35"/>
      <c r="Y104" s="35"/>
      <c r="Z104" s="35"/>
      <c r="AA104" s="35"/>
      <c r="AB104" s="35"/>
      <c r="AC104" s="35"/>
      <c r="AD104" s="35"/>
      <c r="AE104" s="35"/>
    </row>
    <row r="105" spans="1:65" s="2" customFormat="1" ht="29.25" customHeight="1">
      <c r="A105" s="35"/>
      <c r="B105" s="36"/>
      <c r="C105" s="132" t="s">
        <v>130</v>
      </c>
      <c r="D105" s="35"/>
      <c r="E105" s="35"/>
      <c r="F105" s="35"/>
      <c r="G105" s="35"/>
      <c r="H105" s="35"/>
      <c r="I105" s="35"/>
      <c r="J105" s="141">
        <f>ROUND(J106 + J107 + J108 + J109 + J110 + J111,2)</f>
        <v>0</v>
      </c>
      <c r="K105" s="35"/>
      <c r="L105" s="48"/>
      <c r="N105" s="142" t="s">
        <v>40</v>
      </c>
      <c r="S105" s="35"/>
      <c r="T105" s="35"/>
      <c r="U105" s="35"/>
      <c r="V105" s="35"/>
      <c r="W105" s="35"/>
      <c r="X105" s="35"/>
      <c r="Y105" s="35"/>
      <c r="Z105" s="35"/>
      <c r="AA105" s="35"/>
      <c r="AB105" s="35"/>
      <c r="AC105" s="35"/>
      <c r="AD105" s="35"/>
      <c r="AE105" s="35"/>
    </row>
    <row r="106" spans="1:65" s="2" customFormat="1" ht="18" customHeight="1">
      <c r="A106" s="35"/>
      <c r="B106" s="143"/>
      <c r="C106" s="144"/>
      <c r="D106" s="260" t="s">
        <v>131</v>
      </c>
      <c r="E106" s="292"/>
      <c r="F106" s="292"/>
      <c r="G106" s="144"/>
      <c r="H106" s="144"/>
      <c r="I106" s="144"/>
      <c r="J106" s="100">
        <v>0</v>
      </c>
      <c r="K106" s="144"/>
      <c r="L106" s="146"/>
      <c r="M106" s="147"/>
      <c r="N106" s="148" t="s">
        <v>42</v>
      </c>
      <c r="O106" s="147"/>
      <c r="P106" s="147"/>
      <c r="Q106" s="147"/>
      <c r="R106" s="147"/>
      <c r="S106" s="144"/>
      <c r="T106" s="144"/>
      <c r="U106" s="144"/>
      <c r="V106" s="144"/>
      <c r="W106" s="144"/>
      <c r="X106" s="144"/>
      <c r="Y106" s="144"/>
      <c r="Z106" s="144"/>
      <c r="AA106" s="144"/>
      <c r="AB106" s="144"/>
      <c r="AC106" s="144"/>
      <c r="AD106" s="144"/>
      <c r="AE106" s="144"/>
      <c r="AF106" s="147"/>
      <c r="AG106" s="147"/>
      <c r="AH106" s="147"/>
      <c r="AI106" s="147"/>
      <c r="AJ106" s="147"/>
      <c r="AK106" s="147"/>
      <c r="AL106" s="147"/>
      <c r="AM106" s="147"/>
      <c r="AN106" s="147"/>
      <c r="AO106" s="147"/>
      <c r="AP106" s="147"/>
      <c r="AQ106" s="147"/>
      <c r="AR106" s="147"/>
      <c r="AS106" s="147"/>
      <c r="AT106" s="147"/>
      <c r="AU106" s="147"/>
      <c r="AV106" s="147"/>
      <c r="AW106" s="147"/>
      <c r="AX106" s="147"/>
      <c r="AY106" s="149" t="s">
        <v>132</v>
      </c>
      <c r="AZ106" s="147"/>
      <c r="BA106" s="147"/>
      <c r="BB106" s="147"/>
      <c r="BC106" s="147"/>
      <c r="BD106" s="147"/>
      <c r="BE106" s="150">
        <f t="shared" ref="BE106:BE111" si="0">IF(N106="základná",J106,0)</f>
        <v>0</v>
      </c>
      <c r="BF106" s="150">
        <f t="shared" ref="BF106:BF111" si="1">IF(N106="znížená",J106,0)</f>
        <v>0</v>
      </c>
      <c r="BG106" s="150">
        <f t="shared" ref="BG106:BG111" si="2">IF(N106="zákl. prenesená",J106,0)</f>
        <v>0</v>
      </c>
      <c r="BH106" s="150">
        <f t="shared" ref="BH106:BH111" si="3">IF(N106="zníž. prenesená",J106,0)</f>
        <v>0</v>
      </c>
      <c r="BI106" s="150">
        <f t="shared" ref="BI106:BI111" si="4">IF(N106="nulová",J106,0)</f>
        <v>0</v>
      </c>
      <c r="BJ106" s="149" t="s">
        <v>109</v>
      </c>
      <c r="BK106" s="147"/>
      <c r="BL106" s="147"/>
      <c r="BM106" s="147"/>
    </row>
    <row r="107" spans="1:65" s="2" customFormat="1" ht="18" customHeight="1">
      <c r="A107" s="35"/>
      <c r="B107" s="143"/>
      <c r="C107" s="144"/>
      <c r="D107" s="260" t="s">
        <v>133</v>
      </c>
      <c r="E107" s="292"/>
      <c r="F107" s="292"/>
      <c r="G107" s="144"/>
      <c r="H107" s="144"/>
      <c r="I107" s="144"/>
      <c r="J107" s="100">
        <v>0</v>
      </c>
      <c r="K107" s="144"/>
      <c r="L107" s="146"/>
      <c r="M107" s="147"/>
      <c r="N107" s="148" t="s">
        <v>42</v>
      </c>
      <c r="O107" s="147"/>
      <c r="P107" s="147"/>
      <c r="Q107" s="147"/>
      <c r="R107" s="147"/>
      <c r="S107" s="144"/>
      <c r="T107" s="144"/>
      <c r="U107" s="144"/>
      <c r="V107" s="144"/>
      <c r="W107" s="144"/>
      <c r="X107" s="144"/>
      <c r="Y107" s="144"/>
      <c r="Z107" s="144"/>
      <c r="AA107" s="144"/>
      <c r="AB107" s="144"/>
      <c r="AC107" s="144"/>
      <c r="AD107" s="144"/>
      <c r="AE107" s="144"/>
      <c r="AF107" s="147"/>
      <c r="AG107" s="147"/>
      <c r="AH107" s="147"/>
      <c r="AI107" s="147"/>
      <c r="AJ107" s="147"/>
      <c r="AK107" s="147"/>
      <c r="AL107" s="147"/>
      <c r="AM107" s="147"/>
      <c r="AN107" s="147"/>
      <c r="AO107" s="147"/>
      <c r="AP107" s="147"/>
      <c r="AQ107" s="147"/>
      <c r="AR107" s="147"/>
      <c r="AS107" s="147"/>
      <c r="AT107" s="147"/>
      <c r="AU107" s="147"/>
      <c r="AV107" s="147"/>
      <c r="AW107" s="147"/>
      <c r="AX107" s="147"/>
      <c r="AY107" s="149" t="s">
        <v>132</v>
      </c>
      <c r="AZ107" s="147"/>
      <c r="BA107" s="147"/>
      <c r="BB107" s="147"/>
      <c r="BC107" s="147"/>
      <c r="BD107" s="147"/>
      <c r="BE107" s="150">
        <f t="shared" si="0"/>
        <v>0</v>
      </c>
      <c r="BF107" s="150">
        <f t="shared" si="1"/>
        <v>0</v>
      </c>
      <c r="BG107" s="150">
        <f t="shared" si="2"/>
        <v>0</v>
      </c>
      <c r="BH107" s="150">
        <f t="shared" si="3"/>
        <v>0</v>
      </c>
      <c r="BI107" s="150">
        <f t="shared" si="4"/>
        <v>0</v>
      </c>
      <c r="BJ107" s="149" t="s">
        <v>109</v>
      </c>
      <c r="BK107" s="147"/>
      <c r="BL107" s="147"/>
      <c r="BM107" s="147"/>
    </row>
    <row r="108" spans="1:65" s="2" customFormat="1" ht="18" customHeight="1">
      <c r="A108" s="35"/>
      <c r="B108" s="143"/>
      <c r="C108" s="144"/>
      <c r="D108" s="260" t="s">
        <v>134</v>
      </c>
      <c r="E108" s="292"/>
      <c r="F108" s="292"/>
      <c r="G108" s="144"/>
      <c r="H108" s="144"/>
      <c r="I108" s="144"/>
      <c r="J108" s="100">
        <v>0</v>
      </c>
      <c r="K108" s="144"/>
      <c r="L108" s="146"/>
      <c r="M108" s="147"/>
      <c r="N108" s="148" t="s">
        <v>42</v>
      </c>
      <c r="O108" s="147"/>
      <c r="P108" s="147"/>
      <c r="Q108" s="147"/>
      <c r="R108" s="147"/>
      <c r="S108" s="144"/>
      <c r="T108" s="144"/>
      <c r="U108" s="144"/>
      <c r="V108" s="144"/>
      <c r="W108" s="144"/>
      <c r="X108" s="144"/>
      <c r="Y108" s="144"/>
      <c r="Z108" s="144"/>
      <c r="AA108" s="144"/>
      <c r="AB108" s="144"/>
      <c r="AC108" s="144"/>
      <c r="AD108" s="144"/>
      <c r="AE108" s="144"/>
      <c r="AF108" s="147"/>
      <c r="AG108" s="147"/>
      <c r="AH108" s="147"/>
      <c r="AI108" s="147"/>
      <c r="AJ108" s="147"/>
      <c r="AK108" s="147"/>
      <c r="AL108" s="147"/>
      <c r="AM108" s="147"/>
      <c r="AN108" s="147"/>
      <c r="AO108" s="147"/>
      <c r="AP108" s="147"/>
      <c r="AQ108" s="147"/>
      <c r="AR108" s="147"/>
      <c r="AS108" s="147"/>
      <c r="AT108" s="147"/>
      <c r="AU108" s="147"/>
      <c r="AV108" s="147"/>
      <c r="AW108" s="147"/>
      <c r="AX108" s="147"/>
      <c r="AY108" s="149" t="s">
        <v>132</v>
      </c>
      <c r="AZ108" s="147"/>
      <c r="BA108" s="147"/>
      <c r="BB108" s="147"/>
      <c r="BC108" s="147"/>
      <c r="BD108" s="147"/>
      <c r="BE108" s="150">
        <f t="shared" si="0"/>
        <v>0</v>
      </c>
      <c r="BF108" s="150">
        <f t="shared" si="1"/>
        <v>0</v>
      </c>
      <c r="BG108" s="150">
        <f t="shared" si="2"/>
        <v>0</v>
      </c>
      <c r="BH108" s="150">
        <f t="shared" si="3"/>
        <v>0</v>
      </c>
      <c r="BI108" s="150">
        <f t="shared" si="4"/>
        <v>0</v>
      </c>
      <c r="BJ108" s="149" t="s">
        <v>109</v>
      </c>
      <c r="BK108" s="147"/>
      <c r="BL108" s="147"/>
      <c r="BM108" s="147"/>
    </row>
    <row r="109" spans="1:65" s="2" customFormat="1" ht="18" customHeight="1">
      <c r="A109" s="35"/>
      <c r="B109" s="143"/>
      <c r="C109" s="144"/>
      <c r="D109" s="260" t="s">
        <v>135</v>
      </c>
      <c r="E109" s="292"/>
      <c r="F109" s="292"/>
      <c r="G109" s="144"/>
      <c r="H109" s="144"/>
      <c r="I109" s="144"/>
      <c r="J109" s="100">
        <v>0</v>
      </c>
      <c r="K109" s="144"/>
      <c r="L109" s="146"/>
      <c r="M109" s="147"/>
      <c r="N109" s="148" t="s">
        <v>42</v>
      </c>
      <c r="O109" s="147"/>
      <c r="P109" s="147"/>
      <c r="Q109" s="147"/>
      <c r="R109" s="147"/>
      <c r="S109" s="144"/>
      <c r="T109" s="144"/>
      <c r="U109" s="144"/>
      <c r="V109" s="144"/>
      <c r="W109" s="144"/>
      <c r="X109" s="144"/>
      <c r="Y109" s="144"/>
      <c r="Z109" s="144"/>
      <c r="AA109" s="144"/>
      <c r="AB109" s="144"/>
      <c r="AC109" s="144"/>
      <c r="AD109" s="144"/>
      <c r="AE109" s="144"/>
      <c r="AF109" s="147"/>
      <c r="AG109" s="147"/>
      <c r="AH109" s="147"/>
      <c r="AI109" s="147"/>
      <c r="AJ109" s="147"/>
      <c r="AK109" s="147"/>
      <c r="AL109" s="147"/>
      <c r="AM109" s="147"/>
      <c r="AN109" s="147"/>
      <c r="AO109" s="147"/>
      <c r="AP109" s="147"/>
      <c r="AQ109" s="147"/>
      <c r="AR109" s="147"/>
      <c r="AS109" s="147"/>
      <c r="AT109" s="147"/>
      <c r="AU109" s="147"/>
      <c r="AV109" s="147"/>
      <c r="AW109" s="147"/>
      <c r="AX109" s="147"/>
      <c r="AY109" s="149" t="s">
        <v>132</v>
      </c>
      <c r="AZ109" s="147"/>
      <c r="BA109" s="147"/>
      <c r="BB109" s="147"/>
      <c r="BC109" s="147"/>
      <c r="BD109" s="147"/>
      <c r="BE109" s="150">
        <f t="shared" si="0"/>
        <v>0</v>
      </c>
      <c r="BF109" s="150">
        <f t="shared" si="1"/>
        <v>0</v>
      </c>
      <c r="BG109" s="150">
        <f t="shared" si="2"/>
        <v>0</v>
      </c>
      <c r="BH109" s="150">
        <f t="shared" si="3"/>
        <v>0</v>
      </c>
      <c r="BI109" s="150">
        <f t="shared" si="4"/>
        <v>0</v>
      </c>
      <c r="BJ109" s="149" t="s">
        <v>109</v>
      </c>
      <c r="BK109" s="147"/>
      <c r="BL109" s="147"/>
      <c r="BM109" s="147"/>
    </row>
    <row r="110" spans="1:65" s="2" customFormat="1" ht="18" customHeight="1">
      <c r="A110" s="35"/>
      <c r="B110" s="143"/>
      <c r="C110" s="144"/>
      <c r="D110" s="260" t="s">
        <v>136</v>
      </c>
      <c r="E110" s="292"/>
      <c r="F110" s="292"/>
      <c r="G110" s="144"/>
      <c r="H110" s="144"/>
      <c r="I110" s="144"/>
      <c r="J110" s="100">
        <v>0</v>
      </c>
      <c r="K110" s="144"/>
      <c r="L110" s="146"/>
      <c r="M110" s="147"/>
      <c r="N110" s="148" t="s">
        <v>42</v>
      </c>
      <c r="O110" s="147"/>
      <c r="P110" s="147"/>
      <c r="Q110" s="147"/>
      <c r="R110" s="147"/>
      <c r="S110" s="144"/>
      <c r="T110" s="144"/>
      <c r="U110" s="144"/>
      <c r="V110" s="144"/>
      <c r="W110" s="144"/>
      <c r="X110" s="144"/>
      <c r="Y110" s="144"/>
      <c r="Z110" s="144"/>
      <c r="AA110" s="144"/>
      <c r="AB110" s="144"/>
      <c r="AC110" s="144"/>
      <c r="AD110" s="144"/>
      <c r="AE110" s="144"/>
      <c r="AF110" s="147"/>
      <c r="AG110" s="147"/>
      <c r="AH110" s="147"/>
      <c r="AI110" s="147"/>
      <c r="AJ110" s="147"/>
      <c r="AK110" s="147"/>
      <c r="AL110" s="147"/>
      <c r="AM110" s="147"/>
      <c r="AN110" s="147"/>
      <c r="AO110" s="147"/>
      <c r="AP110" s="147"/>
      <c r="AQ110" s="147"/>
      <c r="AR110" s="147"/>
      <c r="AS110" s="147"/>
      <c r="AT110" s="147"/>
      <c r="AU110" s="147"/>
      <c r="AV110" s="147"/>
      <c r="AW110" s="147"/>
      <c r="AX110" s="147"/>
      <c r="AY110" s="149" t="s">
        <v>132</v>
      </c>
      <c r="AZ110" s="147"/>
      <c r="BA110" s="147"/>
      <c r="BB110" s="147"/>
      <c r="BC110" s="147"/>
      <c r="BD110" s="147"/>
      <c r="BE110" s="150">
        <f t="shared" si="0"/>
        <v>0</v>
      </c>
      <c r="BF110" s="150">
        <f t="shared" si="1"/>
        <v>0</v>
      </c>
      <c r="BG110" s="150">
        <f t="shared" si="2"/>
        <v>0</v>
      </c>
      <c r="BH110" s="150">
        <f t="shared" si="3"/>
        <v>0</v>
      </c>
      <c r="BI110" s="150">
        <f t="shared" si="4"/>
        <v>0</v>
      </c>
      <c r="BJ110" s="149" t="s">
        <v>109</v>
      </c>
      <c r="BK110" s="147"/>
      <c r="BL110" s="147"/>
      <c r="BM110" s="147"/>
    </row>
    <row r="111" spans="1:65" s="2" customFormat="1" ht="18" customHeight="1">
      <c r="A111" s="35"/>
      <c r="B111" s="143"/>
      <c r="C111" s="144"/>
      <c r="D111" s="145" t="s">
        <v>137</v>
      </c>
      <c r="E111" s="144"/>
      <c r="F111" s="144"/>
      <c r="G111" s="144"/>
      <c r="H111" s="144"/>
      <c r="I111" s="144"/>
      <c r="J111" s="100">
        <f>ROUND(J30*T111,2)</f>
        <v>0</v>
      </c>
      <c r="K111" s="144"/>
      <c r="L111" s="146"/>
      <c r="M111" s="147"/>
      <c r="N111" s="148" t="s">
        <v>42</v>
      </c>
      <c r="O111" s="147"/>
      <c r="P111" s="147"/>
      <c r="Q111" s="147"/>
      <c r="R111" s="147"/>
      <c r="S111" s="144"/>
      <c r="T111" s="144"/>
      <c r="U111" s="144"/>
      <c r="V111" s="144"/>
      <c r="W111" s="144"/>
      <c r="X111" s="144"/>
      <c r="Y111" s="144"/>
      <c r="Z111" s="144"/>
      <c r="AA111" s="144"/>
      <c r="AB111" s="144"/>
      <c r="AC111" s="144"/>
      <c r="AD111" s="144"/>
      <c r="AE111" s="144"/>
      <c r="AF111" s="147"/>
      <c r="AG111" s="147"/>
      <c r="AH111" s="147"/>
      <c r="AI111" s="147"/>
      <c r="AJ111" s="147"/>
      <c r="AK111" s="147"/>
      <c r="AL111" s="147"/>
      <c r="AM111" s="147"/>
      <c r="AN111" s="147"/>
      <c r="AO111" s="147"/>
      <c r="AP111" s="147"/>
      <c r="AQ111" s="147"/>
      <c r="AR111" s="147"/>
      <c r="AS111" s="147"/>
      <c r="AT111" s="147"/>
      <c r="AU111" s="147"/>
      <c r="AV111" s="147"/>
      <c r="AW111" s="147"/>
      <c r="AX111" s="147"/>
      <c r="AY111" s="149" t="s">
        <v>138</v>
      </c>
      <c r="AZ111" s="147"/>
      <c r="BA111" s="147"/>
      <c r="BB111" s="147"/>
      <c r="BC111" s="147"/>
      <c r="BD111" s="147"/>
      <c r="BE111" s="150">
        <f t="shared" si="0"/>
        <v>0</v>
      </c>
      <c r="BF111" s="150">
        <f t="shared" si="1"/>
        <v>0</v>
      </c>
      <c r="BG111" s="150">
        <f t="shared" si="2"/>
        <v>0</v>
      </c>
      <c r="BH111" s="150">
        <f t="shared" si="3"/>
        <v>0</v>
      </c>
      <c r="BI111" s="150">
        <f t="shared" si="4"/>
        <v>0</v>
      </c>
      <c r="BJ111" s="149" t="s">
        <v>109</v>
      </c>
      <c r="BK111" s="147"/>
      <c r="BL111" s="147"/>
      <c r="BM111" s="147"/>
    </row>
    <row r="112" spans="1:65" s="2" customFormat="1" ht="11.25">
      <c r="A112" s="35"/>
      <c r="B112" s="36"/>
      <c r="C112" s="35"/>
      <c r="D112" s="35"/>
      <c r="E112" s="35"/>
      <c r="F112" s="35"/>
      <c r="G112" s="35"/>
      <c r="H112" s="35"/>
      <c r="I112" s="35"/>
      <c r="J112" s="35"/>
      <c r="K112" s="35"/>
      <c r="L112" s="48"/>
      <c r="S112" s="35"/>
      <c r="T112" s="35"/>
      <c r="U112" s="35"/>
      <c r="V112" s="35"/>
      <c r="W112" s="35"/>
      <c r="X112" s="35"/>
      <c r="Y112" s="35"/>
      <c r="Z112" s="35"/>
      <c r="AA112" s="35"/>
      <c r="AB112" s="35"/>
      <c r="AC112" s="35"/>
      <c r="AD112" s="35"/>
      <c r="AE112" s="35"/>
    </row>
    <row r="113" spans="1:31" s="2" customFormat="1" ht="29.25" customHeight="1">
      <c r="A113" s="35"/>
      <c r="B113" s="36"/>
      <c r="C113" s="108" t="s">
        <v>106</v>
      </c>
      <c r="D113" s="109"/>
      <c r="E113" s="109"/>
      <c r="F113" s="109"/>
      <c r="G113" s="109"/>
      <c r="H113" s="109"/>
      <c r="I113" s="109"/>
      <c r="J113" s="110">
        <f>ROUND(J96+J105,2)</f>
        <v>0</v>
      </c>
      <c r="K113" s="109"/>
      <c r="L113" s="48"/>
      <c r="S113" s="35"/>
      <c r="T113" s="35"/>
      <c r="U113" s="35"/>
      <c r="V113" s="35"/>
      <c r="W113" s="35"/>
      <c r="X113" s="35"/>
      <c r="Y113" s="35"/>
      <c r="Z113" s="35"/>
      <c r="AA113" s="35"/>
      <c r="AB113" s="35"/>
      <c r="AC113" s="35"/>
      <c r="AD113" s="35"/>
      <c r="AE113" s="35"/>
    </row>
    <row r="114" spans="1:31" s="2" customFormat="1" ht="6.95" customHeight="1">
      <c r="A114" s="35"/>
      <c r="B114" s="53"/>
      <c r="C114" s="54"/>
      <c r="D114" s="54"/>
      <c r="E114" s="54"/>
      <c r="F114" s="54"/>
      <c r="G114" s="54"/>
      <c r="H114" s="54"/>
      <c r="I114" s="54"/>
      <c r="J114" s="54"/>
      <c r="K114" s="54"/>
      <c r="L114" s="48"/>
      <c r="S114" s="35"/>
      <c r="T114" s="35"/>
      <c r="U114" s="35"/>
      <c r="V114" s="35"/>
      <c r="W114" s="35"/>
      <c r="X114" s="35"/>
      <c r="Y114" s="35"/>
      <c r="Z114" s="35"/>
      <c r="AA114" s="35"/>
      <c r="AB114" s="35"/>
      <c r="AC114" s="35"/>
      <c r="AD114" s="35"/>
      <c r="AE114" s="35"/>
    </row>
    <row r="118" spans="1:31" s="2" customFormat="1" ht="6.95" customHeight="1">
      <c r="A118" s="35"/>
      <c r="B118" s="55"/>
      <c r="C118" s="56"/>
      <c r="D118" s="56"/>
      <c r="E118" s="56"/>
      <c r="F118" s="56"/>
      <c r="G118" s="56"/>
      <c r="H118" s="56"/>
      <c r="I118" s="56"/>
      <c r="J118" s="56"/>
      <c r="K118" s="56"/>
      <c r="L118" s="48"/>
      <c r="S118" s="35"/>
      <c r="T118" s="35"/>
      <c r="U118" s="35"/>
      <c r="V118" s="35"/>
      <c r="W118" s="35"/>
      <c r="X118" s="35"/>
      <c r="Y118" s="35"/>
      <c r="Z118" s="35"/>
      <c r="AA118" s="35"/>
      <c r="AB118" s="35"/>
      <c r="AC118" s="35"/>
      <c r="AD118" s="35"/>
      <c r="AE118" s="35"/>
    </row>
    <row r="119" spans="1:31" s="2" customFormat="1" ht="24.95" customHeight="1">
      <c r="A119" s="35"/>
      <c r="B119" s="36"/>
      <c r="C119" s="22" t="s">
        <v>139</v>
      </c>
      <c r="D119" s="35"/>
      <c r="E119" s="35"/>
      <c r="F119" s="35"/>
      <c r="G119" s="35"/>
      <c r="H119" s="35"/>
      <c r="I119" s="35"/>
      <c r="J119" s="35"/>
      <c r="K119" s="35"/>
      <c r="L119" s="48"/>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8"/>
      <c r="S120" s="35"/>
      <c r="T120" s="35"/>
      <c r="U120" s="35"/>
      <c r="V120" s="35"/>
      <c r="W120" s="35"/>
      <c r="X120" s="35"/>
      <c r="Y120" s="35"/>
      <c r="Z120" s="35"/>
      <c r="AA120" s="35"/>
      <c r="AB120" s="35"/>
      <c r="AC120" s="35"/>
      <c r="AD120" s="35"/>
      <c r="AE120" s="35"/>
    </row>
    <row r="121" spans="1:31" s="2" customFormat="1" ht="12" customHeight="1">
      <c r="A121" s="35"/>
      <c r="B121" s="36"/>
      <c r="C121" s="28" t="s">
        <v>14</v>
      </c>
      <c r="D121" s="35"/>
      <c r="E121" s="35"/>
      <c r="F121" s="35"/>
      <c r="G121" s="35"/>
      <c r="H121" s="35"/>
      <c r="I121" s="35"/>
      <c r="J121" s="35"/>
      <c r="K121" s="35"/>
      <c r="L121" s="48"/>
      <c r="S121" s="35"/>
      <c r="T121" s="35"/>
      <c r="U121" s="35"/>
      <c r="V121" s="35"/>
      <c r="W121" s="35"/>
      <c r="X121" s="35"/>
      <c r="Y121" s="35"/>
      <c r="Z121" s="35"/>
      <c r="AA121" s="35"/>
      <c r="AB121" s="35"/>
      <c r="AC121" s="35"/>
      <c r="AD121" s="35"/>
      <c r="AE121" s="35"/>
    </row>
    <row r="122" spans="1:31" s="2" customFormat="1" ht="16.5" customHeight="1">
      <c r="A122" s="35"/>
      <c r="B122" s="36"/>
      <c r="C122" s="35"/>
      <c r="D122" s="35"/>
      <c r="E122" s="288" t="str">
        <f>E7</f>
        <v>Komunitná záhrada v meste Spišská Belá</v>
      </c>
      <c r="F122" s="289"/>
      <c r="G122" s="289"/>
      <c r="H122" s="289"/>
      <c r="I122" s="35"/>
      <c r="J122" s="35"/>
      <c r="K122" s="35"/>
      <c r="L122" s="48"/>
      <c r="S122" s="35"/>
      <c r="T122" s="35"/>
      <c r="U122" s="35"/>
      <c r="V122" s="35"/>
      <c r="W122" s="35"/>
      <c r="X122" s="35"/>
      <c r="Y122" s="35"/>
      <c r="Z122" s="35"/>
      <c r="AA122" s="35"/>
      <c r="AB122" s="35"/>
      <c r="AC122" s="35"/>
      <c r="AD122" s="35"/>
      <c r="AE122" s="35"/>
    </row>
    <row r="123" spans="1:31" s="2" customFormat="1" ht="12" customHeight="1">
      <c r="A123" s="35"/>
      <c r="B123" s="36"/>
      <c r="C123" s="28" t="s">
        <v>111</v>
      </c>
      <c r="D123" s="35"/>
      <c r="E123" s="35"/>
      <c r="F123" s="35"/>
      <c r="G123" s="35"/>
      <c r="H123" s="35"/>
      <c r="I123" s="35"/>
      <c r="J123" s="35"/>
      <c r="K123" s="35"/>
      <c r="L123" s="48"/>
      <c r="S123" s="35"/>
      <c r="T123" s="35"/>
      <c r="U123" s="35"/>
      <c r="V123" s="35"/>
      <c r="W123" s="35"/>
      <c r="X123" s="35"/>
      <c r="Y123" s="35"/>
      <c r="Z123" s="35"/>
      <c r="AA123" s="35"/>
      <c r="AB123" s="35"/>
      <c r="AC123" s="35"/>
      <c r="AD123" s="35"/>
      <c r="AE123" s="35"/>
    </row>
    <row r="124" spans="1:31" s="2" customFormat="1" ht="16.5" customHeight="1">
      <c r="A124" s="35"/>
      <c r="B124" s="36"/>
      <c r="C124" s="35"/>
      <c r="D124" s="35"/>
      <c r="E124" s="240" t="str">
        <f>E9</f>
        <v>SO 02 - Krajinná architektúra</v>
      </c>
      <c r="F124" s="290"/>
      <c r="G124" s="290"/>
      <c r="H124" s="290"/>
      <c r="I124" s="35"/>
      <c r="J124" s="35"/>
      <c r="K124" s="35"/>
      <c r="L124" s="48"/>
      <c r="S124" s="35"/>
      <c r="T124" s="35"/>
      <c r="U124" s="35"/>
      <c r="V124" s="35"/>
      <c r="W124" s="35"/>
      <c r="X124" s="35"/>
      <c r="Y124" s="35"/>
      <c r="Z124" s="35"/>
      <c r="AA124" s="35"/>
      <c r="AB124" s="35"/>
      <c r="AC124" s="35"/>
      <c r="AD124" s="35"/>
      <c r="AE124" s="35"/>
    </row>
    <row r="125" spans="1:31" s="2" customFormat="1" ht="6.95" customHeight="1">
      <c r="A125" s="35"/>
      <c r="B125" s="36"/>
      <c r="C125" s="35"/>
      <c r="D125" s="35"/>
      <c r="E125" s="35"/>
      <c r="F125" s="35"/>
      <c r="G125" s="35"/>
      <c r="H125" s="35"/>
      <c r="I125" s="35"/>
      <c r="J125" s="35"/>
      <c r="K125" s="35"/>
      <c r="L125" s="48"/>
      <c r="S125" s="35"/>
      <c r="T125" s="35"/>
      <c r="U125" s="35"/>
      <c r="V125" s="35"/>
      <c r="W125" s="35"/>
      <c r="X125" s="35"/>
      <c r="Y125" s="35"/>
      <c r="Z125" s="35"/>
      <c r="AA125" s="35"/>
      <c r="AB125" s="35"/>
      <c r="AC125" s="35"/>
      <c r="AD125" s="35"/>
      <c r="AE125" s="35"/>
    </row>
    <row r="126" spans="1:31" s="2" customFormat="1" ht="12" customHeight="1">
      <c r="A126" s="35"/>
      <c r="B126" s="36"/>
      <c r="C126" s="28" t="s">
        <v>18</v>
      </c>
      <c r="D126" s="35"/>
      <c r="E126" s="35"/>
      <c r="F126" s="26" t="str">
        <f>F12</f>
        <v>Spišská Belá</v>
      </c>
      <c r="G126" s="35"/>
      <c r="H126" s="35"/>
      <c r="I126" s="28" t="s">
        <v>20</v>
      </c>
      <c r="J126" s="61" t="str">
        <f>IF(J12="","",J12)</f>
        <v>11. 8. 2022</v>
      </c>
      <c r="K126" s="35"/>
      <c r="L126" s="48"/>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8"/>
      <c r="S127" s="35"/>
      <c r="T127" s="35"/>
      <c r="U127" s="35"/>
      <c r="V127" s="35"/>
      <c r="W127" s="35"/>
      <c r="X127" s="35"/>
      <c r="Y127" s="35"/>
      <c r="Z127" s="35"/>
      <c r="AA127" s="35"/>
      <c r="AB127" s="35"/>
      <c r="AC127" s="35"/>
      <c r="AD127" s="35"/>
      <c r="AE127" s="35"/>
    </row>
    <row r="128" spans="1:31" s="2" customFormat="1" ht="15.2" customHeight="1">
      <c r="A128" s="35"/>
      <c r="B128" s="36"/>
      <c r="C128" s="28" t="s">
        <v>22</v>
      </c>
      <c r="D128" s="35"/>
      <c r="E128" s="35"/>
      <c r="F128" s="26" t="str">
        <f>E15</f>
        <v>Mestský úrad Spišská Belá</v>
      </c>
      <c r="G128" s="35"/>
      <c r="H128" s="35"/>
      <c r="I128" s="28" t="s">
        <v>28</v>
      </c>
      <c r="J128" s="31" t="str">
        <f>E21</f>
        <v>2ka, s.r.o.</v>
      </c>
      <c r="K128" s="35"/>
      <c r="L128" s="48"/>
      <c r="S128" s="35"/>
      <c r="T128" s="35"/>
      <c r="U128" s="35"/>
      <c r="V128" s="35"/>
      <c r="W128" s="35"/>
      <c r="X128" s="35"/>
      <c r="Y128" s="35"/>
      <c r="Z128" s="35"/>
      <c r="AA128" s="35"/>
      <c r="AB128" s="35"/>
      <c r="AC128" s="35"/>
      <c r="AD128" s="35"/>
      <c r="AE128" s="35"/>
    </row>
    <row r="129" spans="1:65" s="2" customFormat="1" ht="15.2" customHeight="1">
      <c r="A129" s="35"/>
      <c r="B129" s="36"/>
      <c r="C129" s="28" t="s">
        <v>26</v>
      </c>
      <c r="D129" s="35"/>
      <c r="E129" s="35"/>
      <c r="F129" s="26" t="str">
        <f>IF(E18="","",E18)</f>
        <v>Vyplň údaj</v>
      </c>
      <c r="G129" s="35"/>
      <c r="H129" s="35"/>
      <c r="I129" s="28" t="s">
        <v>31</v>
      </c>
      <c r="J129" s="31" t="str">
        <f>E24</f>
        <v>ROSOFT, s.r.o.</v>
      </c>
      <c r="K129" s="35"/>
      <c r="L129" s="48"/>
      <c r="S129" s="35"/>
      <c r="T129" s="35"/>
      <c r="U129" s="35"/>
      <c r="V129" s="35"/>
      <c r="W129" s="35"/>
      <c r="X129" s="35"/>
      <c r="Y129" s="35"/>
      <c r="Z129" s="35"/>
      <c r="AA129" s="35"/>
      <c r="AB129" s="35"/>
      <c r="AC129" s="35"/>
      <c r="AD129" s="35"/>
      <c r="AE129" s="35"/>
    </row>
    <row r="130" spans="1:65" s="2" customFormat="1" ht="10.35" customHeight="1">
      <c r="A130" s="35"/>
      <c r="B130" s="36"/>
      <c r="C130" s="35"/>
      <c r="D130" s="35"/>
      <c r="E130" s="35"/>
      <c r="F130" s="35"/>
      <c r="G130" s="35"/>
      <c r="H130" s="35"/>
      <c r="I130" s="35"/>
      <c r="J130" s="35"/>
      <c r="K130" s="35"/>
      <c r="L130" s="48"/>
      <c r="S130" s="35"/>
      <c r="T130" s="35"/>
      <c r="U130" s="35"/>
      <c r="V130" s="35"/>
      <c r="W130" s="35"/>
      <c r="X130" s="35"/>
      <c r="Y130" s="35"/>
      <c r="Z130" s="35"/>
      <c r="AA130" s="35"/>
      <c r="AB130" s="35"/>
      <c r="AC130" s="35"/>
      <c r="AD130" s="35"/>
      <c r="AE130" s="35"/>
    </row>
    <row r="131" spans="1:65" s="11" customFormat="1" ht="29.25" customHeight="1">
      <c r="A131" s="151"/>
      <c r="B131" s="152"/>
      <c r="C131" s="153" t="s">
        <v>140</v>
      </c>
      <c r="D131" s="154" t="s">
        <v>61</v>
      </c>
      <c r="E131" s="154" t="s">
        <v>57</v>
      </c>
      <c r="F131" s="154" t="s">
        <v>58</v>
      </c>
      <c r="G131" s="154" t="s">
        <v>141</v>
      </c>
      <c r="H131" s="154" t="s">
        <v>142</v>
      </c>
      <c r="I131" s="154" t="s">
        <v>143</v>
      </c>
      <c r="J131" s="155" t="s">
        <v>116</v>
      </c>
      <c r="K131" s="156" t="s">
        <v>144</v>
      </c>
      <c r="L131" s="157"/>
      <c r="M131" s="68" t="s">
        <v>1</v>
      </c>
      <c r="N131" s="69" t="s">
        <v>40</v>
      </c>
      <c r="O131" s="69" t="s">
        <v>145</v>
      </c>
      <c r="P131" s="69" t="s">
        <v>146</v>
      </c>
      <c r="Q131" s="69" t="s">
        <v>147</v>
      </c>
      <c r="R131" s="69" t="s">
        <v>148</v>
      </c>
      <c r="S131" s="69" t="s">
        <v>149</v>
      </c>
      <c r="T131" s="70" t="s">
        <v>150</v>
      </c>
      <c r="U131" s="151"/>
      <c r="V131" s="151"/>
      <c r="W131" s="151"/>
      <c r="X131" s="151"/>
      <c r="Y131" s="151"/>
      <c r="Z131" s="151"/>
      <c r="AA131" s="151"/>
      <c r="AB131" s="151"/>
      <c r="AC131" s="151"/>
      <c r="AD131" s="151"/>
      <c r="AE131" s="151"/>
    </row>
    <row r="132" spans="1:65" s="2" customFormat="1" ht="22.9" customHeight="1">
      <c r="A132" s="35"/>
      <c r="B132" s="36"/>
      <c r="C132" s="75" t="s">
        <v>113</v>
      </c>
      <c r="D132" s="35"/>
      <c r="E132" s="35"/>
      <c r="F132" s="35"/>
      <c r="G132" s="35"/>
      <c r="H132" s="35"/>
      <c r="I132" s="35"/>
      <c r="J132" s="158">
        <f>BK132</f>
        <v>0</v>
      </c>
      <c r="K132" s="35"/>
      <c r="L132" s="36"/>
      <c r="M132" s="71"/>
      <c r="N132" s="62"/>
      <c r="O132" s="72"/>
      <c r="P132" s="159">
        <f>P133+P233</f>
        <v>0</v>
      </c>
      <c r="Q132" s="72"/>
      <c r="R132" s="159">
        <f>R133+R233</f>
        <v>21.318813699999996</v>
      </c>
      <c r="S132" s="72"/>
      <c r="T132" s="160">
        <f>T133+T233</f>
        <v>0</v>
      </c>
      <c r="U132" s="35"/>
      <c r="V132" s="35"/>
      <c r="W132" s="35"/>
      <c r="X132" s="35"/>
      <c r="Y132" s="35"/>
      <c r="Z132" s="35"/>
      <c r="AA132" s="35"/>
      <c r="AB132" s="35"/>
      <c r="AC132" s="35"/>
      <c r="AD132" s="35"/>
      <c r="AE132" s="35"/>
      <c r="AT132" s="18" t="s">
        <v>75</v>
      </c>
      <c r="AU132" s="18" t="s">
        <v>118</v>
      </c>
      <c r="BK132" s="161">
        <f>BK133+BK233</f>
        <v>0</v>
      </c>
    </row>
    <row r="133" spans="1:65" s="12" customFormat="1" ht="25.9" customHeight="1">
      <c r="B133" s="162"/>
      <c r="D133" s="163" t="s">
        <v>75</v>
      </c>
      <c r="E133" s="164" t="s">
        <v>151</v>
      </c>
      <c r="F133" s="164" t="s">
        <v>152</v>
      </c>
      <c r="I133" s="165"/>
      <c r="J133" s="166">
        <f>BK133</f>
        <v>0</v>
      </c>
      <c r="L133" s="162"/>
      <c r="M133" s="167"/>
      <c r="N133" s="168"/>
      <c r="O133" s="168"/>
      <c r="P133" s="169">
        <f>P134+P231</f>
        <v>0</v>
      </c>
      <c r="Q133" s="168"/>
      <c r="R133" s="169">
        <f>R134+R231</f>
        <v>19.977621699999997</v>
      </c>
      <c r="S133" s="168"/>
      <c r="T133" s="170">
        <f>T134+T231</f>
        <v>0</v>
      </c>
      <c r="AR133" s="163" t="s">
        <v>84</v>
      </c>
      <c r="AT133" s="171" t="s">
        <v>75</v>
      </c>
      <c r="AU133" s="171" t="s">
        <v>76</v>
      </c>
      <c r="AY133" s="163" t="s">
        <v>153</v>
      </c>
      <c r="BK133" s="172">
        <f>BK134+BK231</f>
        <v>0</v>
      </c>
    </row>
    <row r="134" spans="1:65" s="12" customFormat="1" ht="22.9" customHeight="1">
      <c r="B134" s="162"/>
      <c r="D134" s="163" t="s">
        <v>75</v>
      </c>
      <c r="E134" s="173" t="s">
        <v>84</v>
      </c>
      <c r="F134" s="173" t="s">
        <v>154</v>
      </c>
      <c r="I134" s="165"/>
      <c r="J134" s="174">
        <f>BK134</f>
        <v>0</v>
      </c>
      <c r="L134" s="162"/>
      <c r="M134" s="167"/>
      <c r="N134" s="168"/>
      <c r="O134" s="168"/>
      <c r="P134" s="169">
        <f>SUM(P135:P230)</f>
        <v>0</v>
      </c>
      <c r="Q134" s="168"/>
      <c r="R134" s="169">
        <f>SUM(R135:R230)</f>
        <v>19.977621699999997</v>
      </c>
      <c r="S134" s="168"/>
      <c r="T134" s="170">
        <f>SUM(T135:T230)</f>
        <v>0</v>
      </c>
      <c r="AR134" s="163" t="s">
        <v>84</v>
      </c>
      <c r="AT134" s="171" t="s">
        <v>75</v>
      </c>
      <c r="AU134" s="171" t="s">
        <v>84</v>
      </c>
      <c r="AY134" s="163" t="s">
        <v>153</v>
      </c>
      <c r="BK134" s="172">
        <f>SUM(BK135:BK230)</f>
        <v>0</v>
      </c>
    </row>
    <row r="135" spans="1:65" s="2" customFormat="1" ht="24.2" customHeight="1">
      <c r="A135" s="35"/>
      <c r="B135" s="143"/>
      <c r="C135" s="175" t="s">
        <v>84</v>
      </c>
      <c r="D135" s="175" t="s">
        <v>155</v>
      </c>
      <c r="E135" s="176" t="s">
        <v>431</v>
      </c>
      <c r="F135" s="177" t="s">
        <v>432</v>
      </c>
      <c r="G135" s="178" t="s">
        <v>237</v>
      </c>
      <c r="H135" s="179">
        <v>155.5</v>
      </c>
      <c r="I135" s="180"/>
      <c r="J135" s="181">
        <f>ROUND(I135*H135,2)</f>
        <v>0</v>
      </c>
      <c r="K135" s="182"/>
      <c r="L135" s="36"/>
      <c r="M135" s="183" t="s">
        <v>1</v>
      </c>
      <c r="N135" s="184" t="s">
        <v>42</v>
      </c>
      <c r="O135" s="64"/>
      <c r="P135" s="185">
        <f>O135*H135</f>
        <v>0</v>
      </c>
      <c r="Q135" s="185">
        <v>0</v>
      </c>
      <c r="R135" s="185">
        <f>Q135*H135</f>
        <v>0</v>
      </c>
      <c r="S135" s="185">
        <v>0</v>
      </c>
      <c r="T135" s="186">
        <f>S135*H135</f>
        <v>0</v>
      </c>
      <c r="U135" s="35"/>
      <c r="V135" s="35"/>
      <c r="W135" s="35"/>
      <c r="X135" s="35"/>
      <c r="Y135" s="35"/>
      <c r="Z135" s="35"/>
      <c r="AA135" s="35"/>
      <c r="AB135" s="35"/>
      <c r="AC135" s="35"/>
      <c r="AD135" s="35"/>
      <c r="AE135" s="35"/>
      <c r="AR135" s="187" t="s">
        <v>159</v>
      </c>
      <c r="AT135" s="187" t="s">
        <v>155</v>
      </c>
      <c r="AU135" s="187" t="s">
        <v>109</v>
      </c>
      <c r="AY135" s="18" t="s">
        <v>153</v>
      </c>
      <c r="BE135" s="104">
        <f>IF(N135="základná",J135,0)</f>
        <v>0</v>
      </c>
      <c r="BF135" s="104">
        <f>IF(N135="znížená",J135,0)</f>
        <v>0</v>
      </c>
      <c r="BG135" s="104">
        <f>IF(N135="zákl. prenesená",J135,0)</f>
        <v>0</v>
      </c>
      <c r="BH135" s="104">
        <f>IF(N135="zníž. prenesená",J135,0)</f>
        <v>0</v>
      </c>
      <c r="BI135" s="104">
        <f>IF(N135="nulová",J135,0)</f>
        <v>0</v>
      </c>
      <c r="BJ135" s="18" t="s">
        <v>109</v>
      </c>
      <c r="BK135" s="104">
        <f>ROUND(I135*H135,2)</f>
        <v>0</v>
      </c>
      <c r="BL135" s="18" t="s">
        <v>159</v>
      </c>
      <c r="BM135" s="187" t="s">
        <v>433</v>
      </c>
    </row>
    <row r="136" spans="1:65" s="14" customFormat="1" ht="11.25">
      <c r="B136" s="196"/>
      <c r="D136" s="189" t="s">
        <v>165</v>
      </c>
      <c r="E136" s="197" t="s">
        <v>1</v>
      </c>
      <c r="F136" s="198" t="s">
        <v>434</v>
      </c>
      <c r="H136" s="199">
        <v>155.5</v>
      </c>
      <c r="I136" s="200"/>
      <c r="L136" s="196"/>
      <c r="M136" s="201"/>
      <c r="N136" s="202"/>
      <c r="O136" s="202"/>
      <c r="P136" s="202"/>
      <c r="Q136" s="202"/>
      <c r="R136" s="202"/>
      <c r="S136" s="202"/>
      <c r="T136" s="203"/>
      <c r="AT136" s="197" t="s">
        <v>165</v>
      </c>
      <c r="AU136" s="197" t="s">
        <v>109</v>
      </c>
      <c r="AV136" s="14" t="s">
        <v>109</v>
      </c>
      <c r="AW136" s="14" t="s">
        <v>30</v>
      </c>
      <c r="AX136" s="14" t="s">
        <v>84</v>
      </c>
      <c r="AY136" s="197" t="s">
        <v>153</v>
      </c>
    </row>
    <row r="137" spans="1:65" s="2" customFormat="1" ht="16.5" customHeight="1">
      <c r="A137" s="35"/>
      <c r="B137" s="143"/>
      <c r="C137" s="212" t="s">
        <v>109</v>
      </c>
      <c r="D137" s="212" t="s">
        <v>241</v>
      </c>
      <c r="E137" s="213" t="s">
        <v>435</v>
      </c>
      <c r="F137" s="214" t="s">
        <v>436</v>
      </c>
      <c r="G137" s="215" t="s">
        <v>437</v>
      </c>
      <c r="H137" s="216">
        <v>1.3</v>
      </c>
      <c r="I137" s="217"/>
      <c r="J137" s="218">
        <f>ROUND(I137*H137,2)</f>
        <v>0</v>
      </c>
      <c r="K137" s="219"/>
      <c r="L137" s="220"/>
      <c r="M137" s="221" t="s">
        <v>1</v>
      </c>
      <c r="N137" s="222" t="s">
        <v>42</v>
      </c>
      <c r="O137" s="64"/>
      <c r="P137" s="185">
        <f>O137*H137</f>
        <v>0</v>
      </c>
      <c r="Q137" s="185">
        <v>1E-3</v>
      </c>
      <c r="R137" s="185">
        <f>Q137*H137</f>
        <v>1.3000000000000002E-3</v>
      </c>
      <c r="S137" s="185">
        <v>0</v>
      </c>
      <c r="T137" s="186">
        <f>S137*H137</f>
        <v>0</v>
      </c>
      <c r="U137" s="35"/>
      <c r="V137" s="35"/>
      <c r="W137" s="35"/>
      <c r="X137" s="35"/>
      <c r="Y137" s="35"/>
      <c r="Z137" s="35"/>
      <c r="AA137" s="35"/>
      <c r="AB137" s="35"/>
      <c r="AC137" s="35"/>
      <c r="AD137" s="35"/>
      <c r="AE137" s="35"/>
      <c r="AR137" s="187" t="s">
        <v>195</v>
      </c>
      <c r="AT137" s="187" t="s">
        <v>241</v>
      </c>
      <c r="AU137" s="187" t="s">
        <v>109</v>
      </c>
      <c r="AY137" s="18" t="s">
        <v>153</v>
      </c>
      <c r="BE137" s="104">
        <f>IF(N137="základná",J137,0)</f>
        <v>0</v>
      </c>
      <c r="BF137" s="104">
        <f>IF(N137="znížená",J137,0)</f>
        <v>0</v>
      </c>
      <c r="BG137" s="104">
        <f>IF(N137="zákl. prenesená",J137,0)</f>
        <v>0</v>
      </c>
      <c r="BH137" s="104">
        <f>IF(N137="zníž. prenesená",J137,0)</f>
        <v>0</v>
      </c>
      <c r="BI137" s="104">
        <f>IF(N137="nulová",J137,0)</f>
        <v>0</v>
      </c>
      <c r="BJ137" s="18" t="s">
        <v>109</v>
      </c>
      <c r="BK137" s="104">
        <f>ROUND(I137*H137,2)</f>
        <v>0</v>
      </c>
      <c r="BL137" s="18" t="s">
        <v>159</v>
      </c>
      <c r="BM137" s="187" t="s">
        <v>438</v>
      </c>
    </row>
    <row r="138" spans="1:65" s="14" customFormat="1" ht="11.25">
      <c r="B138" s="196"/>
      <c r="D138" s="189" t="s">
        <v>165</v>
      </c>
      <c r="E138" s="197" t="s">
        <v>1</v>
      </c>
      <c r="F138" s="198" t="s">
        <v>439</v>
      </c>
      <c r="H138" s="199">
        <v>1.3</v>
      </c>
      <c r="I138" s="200"/>
      <c r="L138" s="196"/>
      <c r="M138" s="201"/>
      <c r="N138" s="202"/>
      <c r="O138" s="202"/>
      <c r="P138" s="202"/>
      <c r="Q138" s="202"/>
      <c r="R138" s="202"/>
      <c r="S138" s="202"/>
      <c r="T138" s="203"/>
      <c r="AT138" s="197" t="s">
        <v>165</v>
      </c>
      <c r="AU138" s="197" t="s">
        <v>109</v>
      </c>
      <c r="AV138" s="14" t="s">
        <v>109</v>
      </c>
      <c r="AW138" s="14" t="s">
        <v>30</v>
      </c>
      <c r="AX138" s="14" t="s">
        <v>84</v>
      </c>
      <c r="AY138" s="197" t="s">
        <v>153</v>
      </c>
    </row>
    <row r="139" spans="1:65" s="2" customFormat="1" ht="21.75" customHeight="1">
      <c r="A139" s="35"/>
      <c r="B139" s="143"/>
      <c r="C139" s="175" t="s">
        <v>171</v>
      </c>
      <c r="D139" s="175" t="s">
        <v>155</v>
      </c>
      <c r="E139" s="176" t="s">
        <v>440</v>
      </c>
      <c r="F139" s="177" t="s">
        <v>441</v>
      </c>
      <c r="G139" s="178" t="s">
        <v>237</v>
      </c>
      <c r="H139" s="179">
        <v>1968</v>
      </c>
      <c r="I139" s="180"/>
      <c r="J139" s="181">
        <f>ROUND(I139*H139,2)</f>
        <v>0</v>
      </c>
      <c r="K139" s="182"/>
      <c r="L139" s="36"/>
      <c r="M139" s="183" t="s">
        <v>1</v>
      </c>
      <c r="N139" s="184" t="s">
        <v>42</v>
      </c>
      <c r="O139" s="64"/>
      <c r="P139" s="185">
        <f>O139*H139</f>
        <v>0</v>
      </c>
      <c r="Q139" s="185">
        <v>0</v>
      </c>
      <c r="R139" s="185">
        <f>Q139*H139</f>
        <v>0</v>
      </c>
      <c r="S139" s="185">
        <v>0</v>
      </c>
      <c r="T139" s="186">
        <f>S139*H139</f>
        <v>0</v>
      </c>
      <c r="U139" s="35"/>
      <c r="V139" s="35"/>
      <c r="W139" s="35"/>
      <c r="X139" s="35"/>
      <c r="Y139" s="35"/>
      <c r="Z139" s="35"/>
      <c r="AA139" s="35"/>
      <c r="AB139" s="35"/>
      <c r="AC139" s="35"/>
      <c r="AD139" s="35"/>
      <c r="AE139" s="35"/>
      <c r="AR139" s="187" t="s">
        <v>159</v>
      </c>
      <c r="AT139" s="187" t="s">
        <v>155</v>
      </c>
      <c r="AU139" s="187" t="s">
        <v>109</v>
      </c>
      <c r="AY139" s="18" t="s">
        <v>153</v>
      </c>
      <c r="BE139" s="104">
        <f>IF(N139="základná",J139,0)</f>
        <v>0</v>
      </c>
      <c r="BF139" s="104">
        <f>IF(N139="znížená",J139,0)</f>
        <v>0</v>
      </c>
      <c r="BG139" s="104">
        <f>IF(N139="zákl. prenesená",J139,0)</f>
        <v>0</v>
      </c>
      <c r="BH139" s="104">
        <f>IF(N139="zníž. prenesená",J139,0)</f>
        <v>0</v>
      </c>
      <c r="BI139" s="104">
        <f>IF(N139="nulová",J139,0)</f>
        <v>0</v>
      </c>
      <c r="BJ139" s="18" t="s">
        <v>109</v>
      </c>
      <c r="BK139" s="104">
        <f>ROUND(I139*H139,2)</f>
        <v>0</v>
      </c>
      <c r="BL139" s="18" t="s">
        <v>159</v>
      </c>
      <c r="BM139" s="187" t="s">
        <v>442</v>
      </c>
    </row>
    <row r="140" spans="1:65" s="14" customFormat="1" ht="11.25">
      <c r="B140" s="196"/>
      <c r="D140" s="189" t="s">
        <v>165</v>
      </c>
      <c r="E140" s="197" t="s">
        <v>1</v>
      </c>
      <c r="F140" s="198" t="s">
        <v>443</v>
      </c>
      <c r="H140" s="199">
        <v>1968</v>
      </c>
      <c r="I140" s="200"/>
      <c r="L140" s="196"/>
      <c r="M140" s="201"/>
      <c r="N140" s="202"/>
      <c r="O140" s="202"/>
      <c r="P140" s="202"/>
      <c r="Q140" s="202"/>
      <c r="R140" s="202"/>
      <c r="S140" s="202"/>
      <c r="T140" s="203"/>
      <c r="AT140" s="197" t="s">
        <v>165</v>
      </c>
      <c r="AU140" s="197" t="s">
        <v>109</v>
      </c>
      <c r="AV140" s="14" t="s">
        <v>109</v>
      </c>
      <c r="AW140" s="14" t="s">
        <v>30</v>
      </c>
      <c r="AX140" s="14" t="s">
        <v>84</v>
      </c>
      <c r="AY140" s="197" t="s">
        <v>153</v>
      </c>
    </row>
    <row r="141" spans="1:65" s="2" customFormat="1" ht="16.5" customHeight="1">
      <c r="A141" s="35"/>
      <c r="B141" s="143"/>
      <c r="C141" s="212" t="s">
        <v>159</v>
      </c>
      <c r="D141" s="212" t="s">
        <v>241</v>
      </c>
      <c r="E141" s="213" t="s">
        <v>444</v>
      </c>
      <c r="F141" s="214" t="s">
        <v>445</v>
      </c>
      <c r="G141" s="215" t="s">
        <v>437</v>
      </c>
      <c r="H141" s="216">
        <v>29.52</v>
      </c>
      <c r="I141" s="217"/>
      <c r="J141" s="218">
        <f>ROUND(I141*H141,2)</f>
        <v>0</v>
      </c>
      <c r="K141" s="219"/>
      <c r="L141" s="220"/>
      <c r="M141" s="221" t="s">
        <v>1</v>
      </c>
      <c r="N141" s="222" t="s">
        <v>42</v>
      </c>
      <c r="O141" s="64"/>
      <c r="P141" s="185">
        <f>O141*H141</f>
        <v>0</v>
      </c>
      <c r="Q141" s="185">
        <v>1E-3</v>
      </c>
      <c r="R141" s="185">
        <f>Q141*H141</f>
        <v>2.9520000000000001E-2</v>
      </c>
      <c r="S141" s="185">
        <v>0</v>
      </c>
      <c r="T141" s="186">
        <f>S141*H141</f>
        <v>0</v>
      </c>
      <c r="U141" s="35"/>
      <c r="V141" s="35"/>
      <c r="W141" s="35"/>
      <c r="X141" s="35"/>
      <c r="Y141" s="35"/>
      <c r="Z141" s="35"/>
      <c r="AA141" s="35"/>
      <c r="AB141" s="35"/>
      <c r="AC141" s="35"/>
      <c r="AD141" s="35"/>
      <c r="AE141" s="35"/>
      <c r="AR141" s="187" t="s">
        <v>195</v>
      </c>
      <c r="AT141" s="187" t="s">
        <v>241</v>
      </c>
      <c r="AU141" s="187" t="s">
        <v>109</v>
      </c>
      <c r="AY141" s="18" t="s">
        <v>153</v>
      </c>
      <c r="BE141" s="104">
        <f>IF(N141="základná",J141,0)</f>
        <v>0</v>
      </c>
      <c r="BF141" s="104">
        <f>IF(N141="znížená",J141,0)</f>
        <v>0</v>
      </c>
      <c r="BG141" s="104">
        <f>IF(N141="zákl. prenesená",J141,0)</f>
        <v>0</v>
      </c>
      <c r="BH141" s="104">
        <f>IF(N141="zníž. prenesená",J141,0)</f>
        <v>0</v>
      </c>
      <c r="BI141" s="104">
        <f>IF(N141="nulová",J141,0)</f>
        <v>0</v>
      </c>
      <c r="BJ141" s="18" t="s">
        <v>109</v>
      </c>
      <c r="BK141" s="104">
        <f>ROUND(I141*H141,2)</f>
        <v>0</v>
      </c>
      <c r="BL141" s="18" t="s">
        <v>159</v>
      </c>
      <c r="BM141" s="187" t="s">
        <v>446</v>
      </c>
    </row>
    <row r="142" spans="1:65" s="14" customFormat="1" ht="11.25">
      <c r="B142" s="196"/>
      <c r="D142" s="189" t="s">
        <v>165</v>
      </c>
      <c r="E142" s="197" t="s">
        <v>1</v>
      </c>
      <c r="F142" s="198" t="s">
        <v>447</v>
      </c>
      <c r="H142" s="199">
        <v>29.52</v>
      </c>
      <c r="I142" s="200"/>
      <c r="L142" s="196"/>
      <c r="M142" s="201"/>
      <c r="N142" s="202"/>
      <c r="O142" s="202"/>
      <c r="P142" s="202"/>
      <c r="Q142" s="202"/>
      <c r="R142" s="202"/>
      <c r="S142" s="202"/>
      <c r="T142" s="203"/>
      <c r="AT142" s="197" t="s">
        <v>165</v>
      </c>
      <c r="AU142" s="197" t="s">
        <v>109</v>
      </c>
      <c r="AV142" s="14" t="s">
        <v>109</v>
      </c>
      <c r="AW142" s="14" t="s">
        <v>30</v>
      </c>
      <c r="AX142" s="14" t="s">
        <v>84</v>
      </c>
      <c r="AY142" s="197" t="s">
        <v>153</v>
      </c>
    </row>
    <row r="143" spans="1:65" s="2" customFormat="1" ht="33" customHeight="1">
      <c r="A143" s="35"/>
      <c r="B143" s="143"/>
      <c r="C143" s="175" t="s">
        <v>180</v>
      </c>
      <c r="D143" s="175" t="s">
        <v>155</v>
      </c>
      <c r="E143" s="176" t="s">
        <v>448</v>
      </c>
      <c r="F143" s="177" t="s">
        <v>449</v>
      </c>
      <c r="G143" s="178" t="s">
        <v>237</v>
      </c>
      <c r="H143" s="179">
        <v>2310.2800000000002</v>
      </c>
      <c r="I143" s="180"/>
      <c r="J143" s="181">
        <f>ROUND(I143*H143,2)</f>
        <v>0</v>
      </c>
      <c r="K143" s="182"/>
      <c r="L143" s="36"/>
      <c r="M143" s="183" t="s">
        <v>1</v>
      </c>
      <c r="N143" s="184" t="s">
        <v>42</v>
      </c>
      <c r="O143" s="64"/>
      <c r="P143" s="185">
        <f>O143*H143</f>
        <v>0</v>
      </c>
      <c r="Q143" s="185">
        <v>0</v>
      </c>
      <c r="R143" s="185">
        <f>Q143*H143</f>
        <v>0</v>
      </c>
      <c r="S143" s="185">
        <v>0</v>
      </c>
      <c r="T143" s="186">
        <f>S143*H143</f>
        <v>0</v>
      </c>
      <c r="U143" s="35"/>
      <c r="V143" s="35"/>
      <c r="W143" s="35"/>
      <c r="X143" s="35"/>
      <c r="Y143" s="35"/>
      <c r="Z143" s="35"/>
      <c r="AA143" s="35"/>
      <c r="AB143" s="35"/>
      <c r="AC143" s="35"/>
      <c r="AD143" s="35"/>
      <c r="AE143" s="35"/>
      <c r="AR143" s="187" t="s">
        <v>159</v>
      </c>
      <c r="AT143" s="187" t="s">
        <v>155</v>
      </c>
      <c r="AU143" s="187" t="s">
        <v>109</v>
      </c>
      <c r="AY143" s="18" t="s">
        <v>153</v>
      </c>
      <c r="BE143" s="104">
        <f>IF(N143="základná",J143,0)</f>
        <v>0</v>
      </c>
      <c r="BF143" s="104">
        <f>IF(N143="znížená",J143,0)</f>
        <v>0</v>
      </c>
      <c r="BG143" s="104">
        <f>IF(N143="zákl. prenesená",J143,0)</f>
        <v>0</v>
      </c>
      <c r="BH143" s="104">
        <f>IF(N143="zníž. prenesená",J143,0)</f>
        <v>0</v>
      </c>
      <c r="BI143" s="104">
        <f>IF(N143="nulová",J143,0)</f>
        <v>0</v>
      </c>
      <c r="BJ143" s="18" t="s">
        <v>109</v>
      </c>
      <c r="BK143" s="104">
        <f>ROUND(I143*H143,2)</f>
        <v>0</v>
      </c>
      <c r="BL143" s="18" t="s">
        <v>159</v>
      </c>
      <c r="BM143" s="187" t="s">
        <v>450</v>
      </c>
    </row>
    <row r="144" spans="1:65" s="14" customFormat="1" ht="11.25">
      <c r="B144" s="196"/>
      <c r="D144" s="189" t="s">
        <v>165</v>
      </c>
      <c r="E144" s="197" t="s">
        <v>1</v>
      </c>
      <c r="F144" s="198" t="s">
        <v>451</v>
      </c>
      <c r="H144" s="199">
        <v>2310.2800000000002</v>
      </c>
      <c r="I144" s="200"/>
      <c r="L144" s="196"/>
      <c r="M144" s="201"/>
      <c r="N144" s="202"/>
      <c r="O144" s="202"/>
      <c r="P144" s="202"/>
      <c r="Q144" s="202"/>
      <c r="R144" s="202"/>
      <c r="S144" s="202"/>
      <c r="T144" s="203"/>
      <c r="AT144" s="197" t="s">
        <v>165</v>
      </c>
      <c r="AU144" s="197" t="s">
        <v>109</v>
      </c>
      <c r="AV144" s="14" t="s">
        <v>109</v>
      </c>
      <c r="AW144" s="14" t="s">
        <v>30</v>
      </c>
      <c r="AX144" s="14" t="s">
        <v>76</v>
      </c>
      <c r="AY144" s="197" t="s">
        <v>153</v>
      </c>
    </row>
    <row r="145" spans="1:65" s="15" customFormat="1" ht="11.25">
      <c r="B145" s="204"/>
      <c r="D145" s="189" t="s">
        <v>165</v>
      </c>
      <c r="E145" s="205" t="s">
        <v>1</v>
      </c>
      <c r="F145" s="206" t="s">
        <v>170</v>
      </c>
      <c r="H145" s="207">
        <v>2310.2800000000002</v>
      </c>
      <c r="I145" s="208"/>
      <c r="L145" s="204"/>
      <c r="M145" s="209"/>
      <c r="N145" s="210"/>
      <c r="O145" s="210"/>
      <c r="P145" s="210"/>
      <c r="Q145" s="210"/>
      <c r="R145" s="210"/>
      <c r="S145" s="210"/>
      <c r="T145" s="211"/>
      <c r="AT145" s="205" t="s">
        <v>165</v>
      </c>
      <c r="AU145" s="205" t="s">
        <v>109</v>
      </c>
      <c r="AV145" s="15" t="s">
        <v>159</v>
      </c>
      <c r="AW145" s="15" t="s">
        <v>30</v>
      </c>
      <c r="AX145" s="15" t="s">
        <v>84</v>
      </c>
      <c r="AY145" s="205" t="s">
        <v>153</v>
      </c>
    </row>
    <row r="146" spans="1:65" s="2" customFormat="1" ht="24.2" customHeight="1">
      <c r="A146" s="35"/>
      <c r="B146" s="143"/>
      <c r="C146" s="175" t="s">
        <v>184</v>
      </c>
      <c r="D146" s="175" t="s">
        <v>155</v>
      </c>
      <c r="E146" s="176" t="s">
        <v>452</v>
      </c>
      <c r="F146" s="177" t="s">
        <v>453</v>
      </c>
      <c r="G146" s="178" t="s">
        <v>325</v>
      </c>
      <c r="H146" s="179">
        <v>2544</v>
      </c>
      <c r="I146" s="180"/>
      <c r="J146" s="181">
        <f>ROUND(I146*H146,2)</f>
        <v>0</v>
      </c>
      <c r="K146" s="182"/>
      <c r="L146" s="36"/>
      <c r="M146" s="183" t="s">
        <v>1</v>
      </c>
      <c r="N146" s="184" t="s">
        <v>42</v>
      </c>
      <c r="O146" s="64"/>
      <c r="P146" s="185">
        <f>O146*H146</f>
        <v>0</v>
      </c>
      <c r="Q146" s="185">
        <v>0</v>
      </c>
      <c r="R146" s="185">
        <f>Q146*H146</f>
        <v>0</v>
      </c>
      <c r="S146" s="185">
        <v>0</v>
      </c>
      <c r="T146" s="186">
        <f>S146*H146</f>
        <v>0</v>
      </c>
      <c r="U146" s="35"/>
      <c r="V146" s="35"/>
      <c r="W146" s="35"/>
      <c r="X146" s="35"/>
      <c r="Y146" s="35"/>
      <c r="Z146" s="35"/>
      <c r="AA146" s="35"/>
      <c r="AB146" s="35"/>
      <c r="AC146" s="35"/>
      <c r="AD146" s="35"/>
      <c r="AE146" s="35"/>
      <c r="AR146" s="187" t="s">
        <v>159</v>
      </c>
      <c r="AT146" s="187" t="s">
        <v>155</v>
      </c>
      <c r="AU146" s="187" t="s">
        <v>109</v>
      </c>
      <c r="AY146" s="18" t="s">
        <v>153</v>
      </c>
      <c r="BE146" s="104">
        <f>IF(N146="základná",J146,0)</f>
        <v>0</v>
      </c>
      <c r="BF146" s="104">
        <f>IF(N146="znížená",J146,0)</f>
        <v>0</v>
      </c>
      <c r="BG146" s="104">
        <f>IF(N146="zákl. prenesená",J146,0)</f>
        <v>0</v>
      </c>
      <c r="BH146" s="104">
        <f>IF(N146="zníž. prenesená",J146,0)</f>
        <v>0</v>
      </c>
      <c r="BI146" s="104">
        <f>IF(N146="nulová",J146,0)</f>
        <v>0</v>
      </c>
      <c r="BJ146" s="18" t="s">
        <v>109</v>
      </c>
      <c r="BK146" s="104">
        <f>ROUND(I146*H146,2)</f>
        <v>0</v>
      </c>
      <c r="BL146" s="18" t="s">
        <v>159</v>
      </c>
      <c r="BM146" s="187" t="s">
        <v>454</v>
      </c>
    </row>
    <row r="147" spans="1:65" s="13" customFormat="1" ht="11.25">
      <c r="B147" s="188"/>
      <c r="D147" s="189" t="s">
        <v>165</v>
      </c>
      <c r="E147" s="190" t="s">
        <v>1</v>
      </c>
      <c r="F147" s="191" t="s">
        <v>455</v>
      </c>
      <c r="H147" s="190" t="s">
        <v>1</v>
      </c>
      <c r="I147" s="192"/>
      <c r="L147" s="188"/>
      <c r="M147" s="193"/>
      <c r="N147" s="194"/>
      <c r="O147" s="194"/>
      <c r="P147" s="194"/>
      <c r="Q147" s="194"/>
      <c r="R147" s="194"/>
      <c r="S147" s="194"/>
      <c r="T147" s="195"/>
      <c r="AT147" s="190" t="s">
        <v>165</v>
      </c>
      <c r="AU147" s="190" t="s">
        <v>109</v>
      </c>
      <c r="AV147" s="13" t="s">
        <v>84</v>
      </c>
      <c r="AW147" s="13" t="s">
        <v>30</v>
      </c>
      <c r="AX147" s="13" t="s">
        <v>76</v>
      </c>
      <c r="AY147" s="190" t="s">
        <v>153</v>
      </c>
    </row>
    <row r="148" spans="1:65" s="14" customFormat="1" ht="11.25">
      <c r="B148" s="196"/>
      <c r="D148" s="189" t="s">
        <v>165</v>
      </c>
      <c r="E148" s="197" t="s">
        <v>1</v>
      </c>
      <c r="F148" s="198" t="s">
        <v>456</v>
      </c>
      <c r="H148" s="199">
        <v>873</v>
      </c>
      <c r="I148" s="200"/>
      <c r="L148" s="196"/>
      <c r="M148" s="201"/>
      <c r="N148" s="202"/>
      <c r="O148" s="202"/>
      <c r="P148" s="202"/>
      <c r="Q148" s="202"/>
      <c r="R148" s="202"/>
      <c r="S148" s="202"/>
      <c r="T148" s="203"/>
      <c r="AT148" s="197" t="s">
        <v>165</v>
      </c>
      <c r="AU148" s="197" t="s">
        <v>109</v>
      </c>
      <c r="AV148" s="14" t="s">
        <v>109</v>
      </c>
      <c r="AW148" s="14" t="s">
        <v>30</v>
      </c>
      <c r="AX148" s="14" t="s">
        <v>76</v>
      </c>
      <c r="AY148" s="197" t="s">
        <v>153</v>
      </c>
    </row>
    <row r="149" spans="1:65" s="13" customFormat="1" ht="11.25">
      <c r="B149" s="188"/>
      <c r="D149" s="189" t="s">
        <v>165</v>
      </c>
      <c r="E149" s="190" t="s">
        <v>1</v>
      </c>
      <c r="F149" s="191" t="s">
        <v>457</v>
      </c>
      <c r="H149" s="190" t="s">
        <v>1</v>
      </c>
      <c r="I149" s="192"/>
      <c r="L149" s="188"/>
      <c r="M149" s="193"/>
      <c r="N149" s="194"/>
      <c r="O149" s="194"/>
      <c r="P149" s="194"/>
      <c r="Q149" s="194"/>
      <c r="R149" s="194"/>
      <c r="S149" s="194"/>
      <c r="T149" s="195"/>
      <c r="AT149" s="190" t="s">
        <v>165</v>
      </c>
      <c r="AU149" s="190" t="s">
        <v>109</v>
      </c>
      <c r="AV149" s="13" t="s">
        <v>84</v>
      </c>
      <c r="AW149" s="13" t="s">
        <v>30</v>
      </c>
      <c r="AX149" s="13" t="s">
        <v>76</v>
      </c>
      <c r="AY149" s="190" t="s">
        <v>153</v>
      </c>
    </row>
    <row r="150" spans="1:65" s="14" customFormat="1" ht="11.25">
      <c r="B150" s="196"/>
      <c r="D150" s="189" t="s">
        <v>165</v>
      </c>
      <c r="E150" s="197" t="s">
        <v>1</v>
      </c>
      <c r="F150" s="198" t="s">
        <v>458</v>
      </c>
      <c r="H150" s="199">
        <v>1671</v>
      </c>
      <c r="I150" s="200"/>
      <c r="L150" s="196"/>
      <c r="M150" s="201"/>
      <c r="N150" s="202"/>
      <c r="O150" s="202"/>
      <c r="P150" s="202"/>
      <c r="Q150" s="202"/>
      <c r="R150" s="202"/>
      <c r="S150" s="202"/>
      <c r="T150" s="203"/>
      <c r="AT150" s="197" t="s">
        <v>165</v>
      </c>
      <c r="AU150" s="197" t="s">
        <v>109</v>
      </c>
      <c r="AV150" s="14" t="s">
        <v>109</v>
      </c>
      <c r="AW150" s="14" t="s">
        <v>30</v>
      </c>
      <c r="AX150" s="14" t="s">
        <v>76</v>
      </c>
      <c r="AY150" s="197" t="s">
        <v>153</v>
      </c>
    </row>
    <row r="151" spans="1:65" s="15" customFormat="1" ht="11.25">
      <c r="B151" s="204"/>
      <c r="D151" s="189" t="s">
        <v>165</v>
      </c>
      <c r="E151" s="205" t="s">
        <v>1</v>
      </c>
      <c r="F151" s="206" t="s">
        <v>170</v>
      </c>
      <c r="H151" s="207">
        <v>2544</v>
      </c>
      <c r="I151" s="208"/>
      <c r="L151" s="204"/>
      <c r="M151" s="209"/>
      <c r="N151" s="210"/>
      <c r="O151" s="210"/>
      <c r="P151" s="210"/>
      <c r="Q151" s="210"/>
      <c r="R151" s="210"/>
      <c r="S151" s="210"/>
      <c r="T151" s="211"/>
      <c r="AT151" s="205" t="s">
        <v>165</v>
      </c>
      <c r="AU151" s="205" t="s">
        <v>109</v>
      </c>
      <c r="AV151" s="15" t="s">
        <v>159</v>
      </c>
      <c r="AW151" s="15" t="s">
        <v>30</v>
      </c>
      <c r="AX151" s="15" t="s">
        <v>84</v>
      </c>
      <c r="AY151" s="205" t="s">
        <v>153</v>
      </c>
    </row>
    <row r="152" spans="1:65" s="2" customFormat="1" ht="24.2" customHeight="1">
      <c r="A152" s="35"/>
      <c r="B152" s="143"/>
      <c r="C152" s="175" t="s">
        <v>191</v>
      </c>
      <c r="D152" s="175" t="s">
        <v>155</v>
      </c>
      <c r="E152" s="176" t="s">
        <v>459</v>
      </c>
      <c r="F152" s="177" t="s">
        <v>460</v>
      </c>
      <c r="G152" s="178" t="s">
        <v>325</v>
      </c>
      <c r="H152" s="179">
        <v>238</v>
      </c>
      <c r="I152" s="180"/>
      <c r="J152" s="181">
        <f>ROUND(I152*H152,2)</f>
        <v>0</v>
      </c>
      <c r="K152" s="182"/>
      <c r="L152" s="36"/>
      <c r="M152" s="183" t="s">
        <v>1</v>
      </c>
      <c r="N152" s="184" t="s">
        <v>42</v>
      </c>
      <c r="O152" s="64"/>
      <c r="P152" s="185">
        <f>O152*H152</f>
        <v>0</v>
      </c>
      <c r="Q152" s="185">
        <v>0</v>
      </c>
      <c r="R152" s="185">
        <f>Q152*H152</f>
        <v>0</v>
      </c>
      <c r="S152" s="185">
        <v>0</v>
      </c>
      <c r="T152" s="186">
        <f>S152*H152</f>
        <v>0</v>
      </c>
      <c r="U152" s="35"/>
      <c r="V152" s="35"/>
      <c r="W152" s="35"/>
      <c r="X152" s="35"/>
      <c r="Y152" s="35"/>
      <c r="Z152" s="35"/>
      <c r="AA152" s="35"/>
      <c r="AB152" s="35"/>
      <c r="AC152" s="35"/>
      <c r="AD152" s="35"/>
      <c r="AE152" s="35"/>
      <c r="AR152" s="187" t="s">
        <v>159</v>
      </c>
      <c r="AT152" s="187" t="s">
        <v>155</v>
      </c>
      <c r="AU152" s="187" t="s">
        <v>109</v>
      </c>
      <c r="AY152" s="18" t="s">
        <v>153</v>
      </c>
      <c r="BE152" s="104">
        <f>IF(N152="základná",J152,0)</f>
        <v>0</v>
      </c>
      <c r="BF152" s="104">
        <f>IF(N152="znížená",J152,0)</f>
        <v>0</v>
      </c>
      <c r="BG152" s="104">
        <f>IF(N152="zákl. prenesená",J152,0)</f>
        <v>0</v>
      </c>
      <c r="BH152" s="104">
        <f>IF(N152="zníž. prenesená",J152,0)</f>
        <v>0</v>
      </c>
      <c r="BI152" s="104">
        <f>IF(N152="nulová",J152,0)</f>
        <v>0</v>
      </c>
      <c r="BJ152" s="18" t="s">
        <v>109</v>
      </c>
      <c r="BK152" s="104">
        <f>ROUND(I152*H152,2)</f>
        <v>0</v>
      </c>
      <c r="BL152" s="18" t="s">
        <v>159</v>
      </c>
      <c r="BM152" s="187" t="s">
        <v>461</v>
      </c>
    </row>
    <row r="153" spans="1:65" s="2" customFormat="1" ht="37.9" customHeight="1">
      <c r="A153" s="35"/>
      <c r="B153" s="143"/>
      <c r="C153" s="175" t="s">
        <v>195</v>
      </c>
      <c r="D153" s="175" t="s">
        <v>155</v>
      </c>
      <c r="E153" s="176" t="s">
        <v>462</v>
      </c>
      <c r="F153" s="177" t="s">
        <v>463</v>
      </c>
      <c r="G153" s="178" t="s">
        <v>325</v>
      </c>
      <c r="H153" s="179">
        <v>20</v>
      </c>
      <c r="I153" s="180"/>
      <c r="J153" s="181">
        <f>ROUND(I153*H153,2)</f>
        <v>0</v>
      </c>
      <c r="K153" s="182"/>
      <c r="L153" s="36"/>
      <c r="M153" s="183" t="s">
        <v>1</v>
      </c>
      <c r="N153" s="184" t="s">
        <v>42</v>
      </c>
      <c r="O153" s="64"/>
      <c r="P153" s="185">
        <f>O153*H153</f>
        <v>0</v>
      </c>
      <c r="Q153" s="185">
        <v>0</v>
      </c>
      <c r="R153" s="185">
        <f>Q153*H153</f>
        <v>0</v>
      </c>
      <c r="S153" s="185">
        <v>0</v>
      </c>
      <c r="T153" s="186">
        <f>S153*H153</f>
        <v>0</v>
      </c>
      <c r="U153" s="35"/>
      <c r="V153" s="35"/>
      <c r="W153" s="35"/>
      <c r="X153" s="35"/>
      <c r="Y153" s="35"/>
      <c r="Z153" s="35"/>
      <c r="AA153" s="35"/>
      <c r="AB153" s="35"/>
      <c r="AC153" s="35"/>
      <c r="AD153" s="35"/>
      <c r="AE153" s="35"/>
      <c r="AR153" s="187" t="s">
        <v>159</v>
      </c>
      <c r="AT153" s="187" t="s">
        <v>155</v>
      </c>
      <c r="AU153" s="187" t="s">
        <v>109</v>
      </c>
      <c r="AY153" s="18" t="s">
        <v>153</v>
      </c>
      <c r="BE153" s="104">
        <f>IF(N153="základná",J153,0)</f>
        <v>0</v>
      </c>
      <c r="BF153" s="104">
        <f>IF(N153="znížená",J153,0)</f>
        <v>0</v>
      </c>
      <c r="BG153" s="104">
        <f>IF(N153="zákl. prenesená",J153,0)</f>
        <v>0</v>
      </c>
      <c r="BH153" s="104">
        <f>IF(N153="zníž. prenesená",J153,0)</f>
        <v>0</v>
      </c>
      <c r="BI153" s="104">
        <f>IF(N153="nulová",J153,0)</f>
        <v>0</v>
      </c>
      <c r="BJ153" s="18" t="s">
        <v>109</v>
      </c>
      <c r="BK153" s="104">
        <f>ROUND(I153*H153,2)</f>
        <v>0</v>
      </c>
      <c r="BL153" s="18" t="s">
        <v>159</v>
      </c>
      <c r="BM153" s="187" t="s">
        <v>464</v>
      </c>
    </row>
    <row r="154" spans="1:65" s="2" customFormat="1" ht="24.2" customHeight="1">
      <c r="A154" s="35"/>
      <c r="B154" s="143"/>
      <c r="C154" s="175" t="s">
        <v>202</v>
      </c>
      <c r="D154" s="175" t="s">
        <v>155</v>
      </c>
      <c r="E154" s="176" t="s">
        <v>465</v>
      </c>
      <c r="F154" s="177" t="s">
        <v>466</v>
      </c>
      <c r="G154" s="178" t="s">
        <v>325</v>
      </c>
      <c r="H154" s="179">
        <v>873</v>
      </c>
      <c r="I154" s="180"/>
      <c r="J154" s="181">
        <f>ROUND(I154*H154,2)</f>
        <v>0</v>
      </c>
      <c r="K154" s="182"/>
      <c r="L154" s="36"/>
      <c r="M154" s="183" t="s">
        <v>1</v>
      </c>
      <c r="N154" s="184" t="s">
        <v>42</v>
      </c>
      <c r="O154" s="64"/>
      <c r="P154" s="185">
        <f>O154*H154</f>
        <v>0</v>
      </c>
      <c r="Q154" s="185">
        <v>0</v>
      </c>
      <c r="R154" s="185">
        <f>Q154*H154</f>
        <v>0</v>
      </c>
      <c r="S154" s="185">
        <v>0</v>
      </c>
      <c r="T154" s="186">
        <f>S154*H154</f>
        <v>0</v>
      </c>
      <c r="U154" s="35"/>
      <c r="V154" s="35"/>
      <c r="W154" s="35"/>
      <c r="X154" s="35"/>
      <c r="Y154" s="35"/>
      <c r="Z154" s="35"/>
      <c r="AA154" s="35"/>
      <c r="AB154" s="35"/>
      <c r="AC154" s="35"/>
      <c r="AD154" s="35"/>
      <c r="AE154" s="35"/>
      <c r="AR154" s="187" t="s">
        <v>159</v>
      </c>
      <c r="AT154" s="187" t="s">
        <v>155</v>
      </c>
      <c r="AU154" s="187" t="s">
        <v>109</v>
      </c>
      <c r="AY154" s="18" t="s">
        <v>153</v>
      </c>
      <c r="BE154" s="104">
        <f>IF(N154="základná",J154,0)</f>
        <v>0</v>
      </c>
      <c r="BF154" s="104">
        <f>IF(N154="znížená",J154,0)</f>
        <v>0</v>
      </c>
      <c r="BG154" s="104">
        <f>IF(N154="zákl. prenesená",J154,0)</f>
        <v>0</v>
      </c>
      <c r="BH154" s="104">
        <f>IF(N154="zníž. prenesená",J154,0)</f>
        <v>0</v>
      </c>
      <c r="BI154" s="104">
        <f>IF(N154="nulová",J154,0)</f>
        <v>0</v>
      </c>
      <c r="BJ154" s="18" t="s">
        <v>109</v>
      </c>
      <c r="BK154" s="104">
        <f>ROUND(I154*H154,2)</f>
        <v>0</v>
      </c>
      <c r="BL154" s="18" t="s">
        <v>159</v>
      </c>
      <c r="BM154" s="187" t="s">
        <v>467</v>
      </c>
    </row>
    <row r="155" spans="1:65" s="13" customFormat="1" ht="11.25">
      <c r="B155" s="188"/>
      <c r="D155" s="189" t="s">
        <v>165</v>
      </c>
      <c r="E155" s="190" t="s">
        <v>1</v>
      </c>
      <c r="F155" s="191" t="s">
        <v>468</v>
      </c>
      <c r="H155" s="190" t="s">
        <v>1</v>
      </c>
      <c r="I155" s="192"/>
      <c r="L155" s="188"/>
      <c r="M155" s="193"/>
      <c r="N155" s="194"/>
      <c r="O155" s="194"/>
      <c r="P155" s="194"/>
      <c r="Q155" s="194"/>
      <c r="R155" s="194"/>
      <c r="S155" s="194"/>
      <c r="T155" s="195"/>
      <c r="AT155" s="190" t="s">
        <v>165</v>
      </c>
      <c r="AU155" s="190" t="s">
        <v>109</v>
      </c>
      <c r="AV155" s="13" t="s">
        <v>84</v>
      </c>
      <c r="AW155" s="13" t="s">
        <v>30</v>
      </c>
      <c r="AX155" s="13" t="s">
        <v>76</v>
      </c>
      <c r="AY155" s="190" t="s">
        <v>153</v>
      </c>
    </row>
    <row r="156" spans="1:65" s="14" customFormat="1" ht="11.25">
      <c r="B156" s="196"/>
      <c r="D156" s="189" t="s">
        <v>165</v>
      </c>
      <c r="E156" s="197" t="s">
        <v>1</v>
      </c>
      <c r="F156" s="198" t="s">
        <v>456</v>
      </c>
      <c r="H156" s="199">
        <v>873</v>
      </c>
      <c r="I156" s="200"/>
      <c r="L156" s="196"/>
      <c r="M156" s="201"/>
      <c r="N156" s="202"/>
      <c r="O156" s="202"/>
      <c r="P156" s="202"/>
      <c r="Q156" s="202"/>
      <c r="R156" s="202"/>
      <c r="S156" s="202"/>
      <c r="T156" s="203"/>
      <c r="AT156" s="197" t="s">
        <v>165</v>
      </c>
      <c r="AU156" s="197" t="s">
        <v>109</v>
      </c>
      <c r="AV156" s="14" t="s">
        <v>109</v>
      </c>
      <c r="AW156" s="14" t="s">
        <v>30</v>
      </c>
      <c r="AX156" s="14" t="s">
        <v>76</v>
      </c>
      <c r="AY156" s="197" t="s">
        <v>153</v>
      </c>
    </row>
    <row r="157" spans="1:65" s="15" customFormat="1" ht="11.25">
      <c r="B157" s="204"/>
      <c r="D157" s="189" t="s">
        <v>165</v>
      </c>
      <c r="E157" s="205" t="s">
        <v>1</v>
      </c>
      <c r="F157" s="206" t="s">
        <v>170</v>
      </c>
      <c r="H157" s="207">
        <v>873</v>
      </c>
      <c r="I157" s="208"/>
      <c r="L157" s="204"/>
      <c r="M157" s="209"/>
      <c r="N157" s="210"/>
      <c r="O157" s="210"/>
      <c r="P157" s="210"/>
      <c r="Q157" s="210"/>
      <c r="R157" s="210"/>
      <c r="S157" s="210"/>
      <c r="T157" s="211"/>
      <c r="AT157" s="205" t="s">
        <v>165</v>
      </c>
      <c r="AU157" s="205" t="s">
        <v>109</v>
      </c>
      <c r="AV157" s="15" t="s">
        <v>159</v>
      </c>
      <c r="AW157" s="15" t="s">
        <v>30</v>
      </c>
      <c r="AX157" s="15" t="s">
        <v>84</v>
      </c>
      <c r="AY157" s="205" t="s">
        <v>153</v>
      </c>
    </row>
    <row r="158" spans="1:65" s="2" customFormat="1" ht="16.5" customHeight="1">
      <c r="A158" s="35"/>
      <c r="B158" s="143"/>
      <c r="C158" s="212" t="s">
        <v>208</v>
      </c>
      <c r="D158" s="212" t="s">
        <v>241</v>
      </c>
      <c r="E158" s="213" t="s">
        <v>469</v>
      </c>
      <c r="F158" s="214" t="s">
        <v>470</v>
      </c>
      <c r="G158" s="215" t="s">
        <v>325</v>
      </c>
      <c r="H158" s="216">
        <v>194</v>
      </c>
      <c r="I158" s="217"/>
      <c r="J158" s="218">
        <f>ROUND(I158*H158,2)</f>
        <v>0</v>
      </c>
      <c r="K158" s="219"/>
      <c r="L158" s="220"/>
      <c r="M158" s="221" t="s">
        <v>1</v>
      </c>
      <c r="N158" s="222" t="s">
        <v>42</v>
      </c>
      <c r="O158" s="64"/>
      <c r="P158" s="185">
        <f>O158*H158</f>
        <v>0</v>
      </c>
      <c r="Q158" s="185">
        <v>5.0000000000000002E-5</v>
      </c>
      <c r="R158" s="185">
        <f>Q158*H158</f>
        <v>9.7000000000000003E-3</v>
      </c>
      <c r="S158" s="185">
        <v>0</v>
      </c>
      <c r="T158" s="186">
        <f>S158*H158</f>
        <v>0</v>
      </c>
      <c r="U158" s="35"/>
      <c r="V158" s="35"/>
      <c r="W158" s="35"/>
      <c r="X158" s="35"/>
      <c r="Y158" s="35"/>
      <c r="Z158" s="35"/>
      <c r="AA158" s="35"/>
      <c r="AB158" s="35"/>
      <c r="AC158" s="35"/>
      <c r="AD158" s="35"/>
      <c r="AE158" s="35"/>
      <c r="AR158" s="187" t="s">
        <v>195</v>
      </c>
      <c r="AT158" s="187" t="s">
        <v>241</v>
      </c>
      <c r="AU158" s="187" t="s">
        <v>109</v>
      </c>
      <c r="AY158" s="18" t="s">
        <v>153</v>
      </c>
      <c r="BE158" s="104">
        <f>IF(N158="základná",J158,0)</f>
        <v>0</v>
      </c>
      <c r="BF158" s="104">
        <f>IF(N158="znížená",J158,0)</f>
        <v>0</v>
      </c>
      <c r="BG158" s="104">
        <f>IF(N158="zákl. prenesená",J158,0)</f>
        <v>0</v>
      </c>
      <c r="BH158" s="104">
        <f>IF(N158="zníž. prenesená",J158,0)</f>
        <v>0</v>
      </c>
      <c r="BI158" s="104">
        <f>IF(N158="nulová",J158,0)</f>
        <v>0</v>
      </c>
      <c r="BJ158" s="18" t="s">
        <v>109</v>
      </c>
      <c r="BK158" s="104">
        <f>ROUND(I158*H158,2)</f>
        <v>0</v>
      </c>
      <c r="BL158" s="18" t="s">
        <v>159</v>
      </c>
      <c r="BM158" s="187" t="s">
        <v>471</v>
      </c>
    </row>
    <row r="159" spans="1:65" s="2" customFormat="1" ht="16.5" customHeight="1">
      <c r="A159" s="35"/>
      <c r="B159" s="143"/>
      <c r="C159" s="212" t="s">
        <v>212</v>
      </c>
      <c r="D159" s="212" t="s">
        <v>241</v>
      </c>
      <c r="E159" s="213" t="s">
        <v>472</v>
      </c>
      <c r="F159" s="214" t="s">
        <v>473</v>
      </c>
      <c r="G159" s="215" t="s">
        <v>325</v>
      </c>
      <c r="H159" s="216">
        <v>114</v>
      </c>
      <c r="I159" s="217"/>
      <c r="J159" s="218">
        <f>ROUND(I159*H159,2)</f>
        <v>0</v>
      </c>
      <c r="K159" s="219"/>
      <c r="L159" s="220"/>
      <c r="M159" s="221" t="s">
        <v>1</v>
      </c>
      <c r="N159" s="222" t="s">
        <v>42</v>
      </c>
      <c r="O159" s="64"/>
      <c r="P159" s="185">
        <f>O159*H159</f>
        <v>0</v>
      </c>
      <c r="Q159" s="185">
        <v>5.0000000000000002E-5</v>
      </c>
      <c r="R159" s="185">
        <f>Q159*H159</f>
        <v>5.7000000000000002E-3</v>
      </c>
      <c r="S159" s="185">
        <v>0</v>
      </c>
      <c r="T159" s="186">
        <f>S159*H159</f>
        <v>0</v>
      </c>
      <c r="U159" s="35"/>
      <c r="V159" s="35"/>
      <c r="W159" s="35"/>
      <c r="X159" s="35"/>
      <c r="Y159" s="35"/>
      <c r="Z159" s="35"/>
      <c r="AA159" s="35"/>
      <c r="AB159" s="35"/>
      <c r="AC159" s="35"/>
      <c r="AD159" s="35"/>
      <c r="AE159" s="35"/>
      <c r="AR159" s="187" t="s">
        <v>195</v>
      </c>
      <c r="AT159" s="187" t="s">
        <v>241</v>
      </c>
      <c r="AU159" s="187" t="s">
        <v>109</v>
      </c>
      <c r="AY159" s="18" t="s">
        <v>153</v>
      </c>
      <c r="BE159" s="104">
        <f>IF(N159="základná",J159,0)</f>
        <v>0</v>
      </c>
      <c r="BF159" s="104">
        <f>IF(N159="znížená",J159,0)</f>
        <v>0</v>
      </c>
      <c r="BG159" s="104">
        <f>IF(N159="zákl. prenesená",J159,0)</f>
        <v>0</v>
      </c>
      <c r="BH159" s="104">
        <f>IF(N159="zníž. prenesená",J159,0)</f>
        <v>0</v>
      </c>
      <c r="BI159" s="104">
        <f>IF(N159="nulová",J159,0)</f>
        <v>0</v>
      </c>
      <c r="BJ159" s="18" t="s">
        <v>109</v>
      </c>
      <c r="BK159" s="104">
        <f>ROUND(I159*H159,2)</f>
        <v>0</v>
      </c>
      <c r="BL159" s="18" t="s">
        <v>159</v>
      </c>
      <c r="BM159" s="187" t="s">
        <v>474</v>
      </c>
    </row>
    <row r="160" spans="1:65" s="14" customFormat="1" ht="11.25">
      <c r="B160" s="196"/>
      <c r="D160" s="189" t="s">
        <v>165</v>
      </c>
      <c r="E160" s="197" t="s">
        <v>1</v>
      </c>
      <c r="F160" s="198" t="s">
        <v>475</v>
      </c>
      <c r="H160" s="199">
        <v>114</v>
      </c>
      <c r="I160" s="200"/>
      <c r="L160" s="196"/>
      <c r="M160" s="201"/>
      <c r="N160" s="202"/>
      <c r="O160" s="202"/>
      <c r="P160" s="202"/>
      <c r="Q160" s="202"/>
      <c r="R160" s="202"/>
      <c r="S160" s="202"/>
      <c r="T160" s="203"/>
      <c r="AT160" s="197" t="s">
        <v>165</v>
      </c>
      <c r="AU160" s="197" t="s">
        <v>109</v>
      </c>
      <c r="AV160" s="14" t="s">
        <v>109</v>
      </c>
      <c r="AW160" s="14" t="s">
        <v>30</v>
      </c>
      <c r="AX160" s="14" t="s">
        <v>84</v>
      </c>
      <c r="AY160" s="197" t="s">
        <v>153</v>
      </c>
    </row>
    <row r="161" spans="1:65" s="2" customFormat="1" ht="16.5" customHeight="1">
      <c r="A161" s="35"/>
      <c r="B161" s="143"/>
      <c r="C161" s="212" t="s">
        <v>217</v>
      </c>
      <c r="D161" s="212" t="s">
        <v>241</v>
      </c>
      <c r="E161" s="213" t="s">
        <v>476</v>
      </c>
      <c r="F161" s="214" t="s">
        <v>477</v>
      </c>
      <c r="G161" s="215" t="s">
        <v>325</v>
      </c>
      <c r="H161" s="216">
        <v>354</v>
      </c>
      <c r="I161" s="217"/>
      <c r="J161" s="218">
        <f>ROUND(I161*H161,2)</f>
        <v>0</v>
      </c>
      <c r="K161" s="219"/>
      <c r="L161" s="220"/>
      <c r="M161" s="221" t="s">
        <v>1</v>
      </c>
      <c r="N161" s="222" t="s">
        <v>42</v>
      </c>
      <c r="O161" s="64"/>
      <c r="P161" s="185">
        <f>O161*H161</f>
        <v>0</v>
      </c>
      <c r="Q161" s="185">
        <v>5.0000000000000002E-5</v>
      </c>
      <c r="R161" s="185">
        <f>Q161*H161</f>
        <v>1.77E-2</v>
      </c>
      <c r="S161" s="185">
        <v>0</v>
      </c>
      <c r="T161" s="186">
        <f>S161*H161</f>
        <v>0</v>
      </c>
      <c r="U161" s="35"/>
      <c r="V161" s="35"/>
      <c r="W161" s="35"/>
      <c r="X161" s="35"/>
      <c r="Y161" s="35"/>
      <c r="Z161" s="35"/>
      <c r="AA161" s="35"/>
      <c r="AB161" s="35"/>
      <c r="AC161" s="35"/>
      <c r="AD161" s="35"/>
      <c r="AE161" s="35"/>
      <c r="AR161" s="187" t="s">
        <v>195</v>
      </c>
      <c r="AT161" s="187" t="s">
        <v>241</v>
      </c>
      <c r="AU161" s="187" t="s">
        <v>109</v>
      </c>
      <c r="AY161" s="18" t="s">
        <v>153</v>
      </c>
      <c r="BE161" s="104">
        <f>IF(N161="základná",J161,0)</f>
        <v>0</v>
      </c>
      <c r="BF161" s="104">
        <f>IF(N161="znížená",J161,0)</f>
        <v>0</v>
      </c>
      <c r="BG161" s="104">
        <f>IF(N161="zákl. prenesená",J161,0)</f>
        <v>0</v>
      </c>
      <c r="BH161" s="104">
        <f>IF(N161="zníž. prenesená",J161,0)</f>
        <v>0</v>
      </c>
      <c r="BI161" s="104">
        <f>IF(N161="nulová",J161,0)</f>
        <v>0</v>
      </c>
      <c r="BJ161" s="18" t="s">
        <v>109</v>
      </c>
      <c r="BK161" s="104">
        <f>ROUND(I161*H161,2)</f>
        <v>0</v>
      </c>
      <c r="BL161" s="18" t="s">
        <v>159</v>
      </c>
      <c r="BM161" s="187" t="s">
        <v>478</v>
      </c>
    </row>
    <row r="162" spans="1:65" s="14" customFormat="1" ht="11.25">
      <c r="B162" s="196"/>
      <c r="D162" s="189" t="s">
        <v>165</v>
      </c>
      <c r="E162" s="197" t="s">
        <v>1</v>
      </c>
      <c r="F162" s="198" t="s">
        <v>479</v>
      </c>
      <c r="H162" s="199">
        <v>354</v>
      </c>
      <c r="I162" s="200"/>
      <c r="L162" s="196"/>
      <c r="M162" s="201"/>
      <c r="N162" s="202"/>
      <c r="O162" s="202"/>
      <c r="P162" s="202"/>
      <c r="Q162" s="202"/>
      <c r="R162" s="202"/>
      <c r="S162" s="202"/>
      <c r="T162" s="203"/>
      <c r="AT162" s="197" t="s">
        <v>165</v>
      </c>
      <c r="AU162" s="197" t="s">
        <v>109</v>
      </c>
      <c r="AV162" s="14" t="s">
        <v>109</v>
      </c>
      <c r="AW162" s="14" t="s">
        <v>30</v>
      </c>
      <c r="AX162" s="14" t="s">
        <v>84</v>
      </c>
      <c r="AY162" s="197" t="s">
        <v>153</v>
      </c>
    </row>
    <row r="163" spans="1:65" s="2" customFormat="1" ht="16.5" customHeight="1">
      <c r="A163" s="35"/>
      <c r="B163" s="143"/>
      <c r="C163" s="212" t="s">
        <v>222</v>
      </c>
      <c r="D163" s="212" t="s">
        <v>241</v>
      </c>
      <c r="E163" s="213" t="s">
        <v>480</v>
      </c>
      <c r="F163" s="214" t="s">
        <v>481</v>
      </c>
      <c r="G163" s="215" t="s">
        <v>325</v>
      </c>
      <c r="H163" s="216">
        <v>211</v>
      </c>
      <c r="I163" s="217"/>
      <c r="J163" s="218">
        <f>ROUND(I163*H163,2)</f>
        <v>0</v>
      </c>
      <c r="K163" s="219"/>
      <c r="L163" s="220"/>
      <c r="M163" s="221" t="s">
        <v>1</v>
      </c>
      <c r="N163" s="222" t="s">
        <v>42</v>
      </c>
      <c r="O163" s="64"/>
      <c r="P163" s="185">
        <f>O163*H163</f>
        <v>0</v>
      </c>
      <c r="Q163" s="185">
        <v>5.0000000000000002E-5</v>
      </c>
      <c r="R163" s="185">
        <f>Q163*H163</f>
        <v>1.055E-2</v>
      </c>
      <c r="S163" s="185">
        <v>0</v>
      </c>
      <c r="T163" s="186">
        <f>S163*H163</f>
        <v>0</v>
      </c>
      <c r="U163" s="35"/>
      <c r="V163" s="35"/>
      <c r="W163" s="35"/>
      <c r="X163" s="35"/>
      <c r="Y163" s="35"/>
      <c r="Z163" s="35"/>
      <c r="AA163" s="35"/>
      <c r="AB163" s="35"/>
      <c r="AC163" s="35"/>
      <c r="AD163" s="35"/>
      <c r="AE163" s="35"/>
      <c r="AR163" s="187" t="s">
        <v>195</v>
      </c>
      <c r="AT163" s="187" t="s">
        <v>241</v>
      </c>
      <c r="AU163" s="187" t="s">
        <v>109</v>
      </c>
      <c r="AY163" s="18" t="s">
        <v>153</v>
      </c>
      <c r="BE163" s="104">
        <f>IF(N163="základná",J163,0)</f>
        <v>0</v>
      </c>
      <c r="BF163" s="104">
        <f>IF(N163="znížená",J163,0)</f>
        <v>0</v>
      </c>
      <c r="BG163" s="104">
        <f>IF(N163="zákl. prenesená",J163,0)</f>
        <v>0</v>
      </c>
      <c r="BH163" s="104">
        <f>IF(N163="zníž. prenesená",J163,0)</f>
        <v>0</v>
      </c>
      <c r="BI163" s="104">
        <f>IF(N163="nulová",J163,0)</f>
        <v>0</v>
      </c>
      <c r="BJ163" s="18" t="s">
        <v>109</v>
      </c>
      <c r="BK163" s="104">
        <f>ROUND(I163*H163,2)</f>
        <v>0</v>
      </c>
      <c r="BL163" s="18" t="s">
        <v>159</v>
      </c>
      <c r="BM163" s="187" t="s">
        <v>482</v>
      </c>
    </row>
    <row r="164" spans="1:65" s="14" customFormat="1" ht="11.25">
      <c r="B164" s="196"/>
      <c r="D164" s="189" t="s">
        <v>165</v>
      </c>
      <c r="E164" s="197" t="s">
        <v>1</v>
      </c>
      <c r="F164" s="198" t="s">
        <v>483</v>
      </c>
      <c r="H164" s="199">
        <v>211</v>
      </c>
      <c r="I164" s="200"/>
      <c r="L164" s="196"/>
      <c r="M164" s="201"/>
      <c r="N164" s="202"/>
      <c r="O164" s="202"/>
      <c r="P164" s="202"/>
      <c r="Q164" s="202"/>
      <c r="R164" s="202"/>
      <c r="S164" s="202"/>
      <c r="T164" s="203"/>
      <c r="AT164" s="197" t="s">
        <v>165</v>
      </c>
      <c r="AU164" s="197" t="s">
        <v>109</v>
      </c>
      <c r="AV164" s="14" t="s">
        <v>109</v>
      </c>
      <c r="AW164" s="14" t="s">
        <v>30</v>
      </c>
      <c r="AX164" s="14" t="s">
        <v>84</v>
      </c>
      <c r="AY164" s="197" t="s">
        <v>153</v>
      </c>
    </row>
    <row r="165" spans="1:65" s="2" customFormat="1" ht="24.2" customHeight="1">
      <c r="A165" s="35"/>
      <c r="B165" s="143"/>
      <c r="C165" s="175" t="s">
        <v>229</v>
      </c>
      <c r="D165" s="175" t="s">
        <v>155</v>
      </c>
      <c r="E165" s="176" t="s">
        <v>484</v>
      </c>
      <c r="F165" s="177" t="s">
        <v>485</v>
      </c>
      <c r="G165" s="178" t="s">
        <v>325</v>
      </c>
      <c r="H165" s="179">
        <v>1671</v>
      </c>
      <c r="I165" s="180"/>
      <c r="J165" s="181">
        <f>ROUND(I165*H165,2)</f>
        <v>0</v>
      </c>
      <c r="K165" s="182"/>
      <c r="L165" s="36"/>
      <c r="M165" s="183" t="s">
        <v>1</v>
      </c>
      <c r="N165" s="184" t="s">
        <v>42</v>
      </c>
      <c r="O165" s="64"/>
      <c r="P165" s="185">
        <f>O165*H165</f>
        <v>0</v>
      </c>
      <c r="Q165" s="185">
        <v>0</v>
      </c>
      <c r="R165" s="185">
        <f>Q165*H165</f>
        <v>0</v>
      </c>
      <c r="S165" s="185">
        <v>0</v>
      </c>
      <c r="T165" s="186">
        <f>S165*H165</f>
        <v>0</v>
      </c>
      <c r="U165" s="35"/>
      <c r="V165" s="35"/>
      <c r="W165" s="35"/>
      <c r="X165" s="35"/>
      <c r="Y165" s="35"/>
      <c r="Z165" s="35"/>
      <c r="AA165" s="35"/>
      <c r="AB165" s="35"/>
      <c r="AC165" s="35"/>
      <c r="AD165" s="35"/>
      <c r="AE165" s="35"/>
      <c r="AR165" s="187" t="s">
        <v>159</v>
      </c>
      <c r="AT165" s="187" t="s">
        <v>155</v>
      </c>
      <c r="AU165" s="187" t="s">
        <v>109</v>
      </c>
      <c r="AY165" s="18" t="s">
        <v>153</v>
      </c>
      <c r="BE165" s="104">
        <f>IF(N165="základná",J165,0)</f>
        <v>0</v>
      </c>
      <c r="BF165" s="104">
        <f>IF(N165="znížená",J165,0)</f>
        <v>0</v>
      </c>
      <c r="BG165" s="104">
        <f>IF(N165="zákl. prenesená",J165,0)</f>
        <v>0</v>
      </c>
      <c r="BH165" s="104">
        <f>IF(N165="zníž. prenesená",J165,0)</f>
        <v>0</v>
      </c>
      <c r="BI165" s="104">
        <f>IF(N165="nulová",J165,0)</f>
        <v>0</v>
      </c>
      <c r="BJ165" s="18" t="s">
        <v>109</v>
      </c>
      <c r="BK165" s="104">
        <f>ROUND(I165*H165,2)</f>
        <v>0</v>
      </c>
      <c r="BL165" s="18" t="s">
        <v>159</v>
      </c>
      <c r="BM165" s="187" t="s">
        <v>486</v>
      </c>
    </row>
    <row r="166" spans="1:65" s="14" customFormat="1" ht="11.25">
      <c r="B166" s="196"/>
      <c r="D166" s="189" t="s">
        <v>165</v>
      </c>
      <c r="E166" s="197" t="s">
        <v>1</v>
      </c>
      <c r="F166" s="198" t="s">
        <v>458</v>
      </c>
      <c r="H166" s="199">
        <v>1671</v>
      </c>
      <c r="I166" s="200"/>
      <c r="L166" s="196"/>
      <c r="M166" s="201"/>
      <c r="N166" s="202"/>
      <c r="O166" s="202"/>
      <c r="P166" s="202"/>
      <c r="Q166" s="202"/>
      <c r="R166" s="202"/>
      <c r="S166" s="202"/>
      <c r="T166" s="203"/>
      <c r="AT166" s="197" t="s">
        <v>165</v>
      </c>
      <c r="AU166" s="197" t="s">
        <v>109</v>
      </c>
      <c r="AV166" s="14" t="s">
        <v>109</v>
      </c>
      <c r="AW166" s="14" t="s">
        <v>30</v>
      </c>
      <c r="AX166" s="14" t="s">
        <v>84</v>
      </c>
      <c r="AY166" s="197" t="s">
        <v>153</v>
      </c>
    </row>
    <row r="167" spans="1:65" s="2" customFormat="1" ht="16.5" customHeight="1">
      <c r="A167" s="35"/>
      <c r="B167" s="143"/>
      <c r="C167" s="212" t="s">
        <v>234</v>
      </c>
      <c r="D167" s="212" t="s">
        <v>241</v>
      </c>
      <c r="E167" s="213" t="s">
        <v>487</v>
      </c>
      <c r="F167" s="214" t="s">
        <v>488</v>
      </c>
      <c r="G167" s="215" t="s">
        <v>325</v>
      </c>
      <c r="H167" s="216">
        <v>557</v>
      </c>
      <c r="I167" s="217"/>
      <c r="J167" s="218">
        <f>ROUND(I167*H167,2)</f>
        <v>0</v>
      </c>
      <c r="K167" s="219"/>
      <c r="L167" s="220"/>
      <c r="M167" s="221" t="s">
        <v>1</v>
      </c>
      <c r="N167" s="222" t="s">
        <v>42</v>
      </c>
      <c r="O167" s="64"/>
      <c r="P167" s="185">
        <f>O167*H167</f>
        <v>0</v>
      </c>
      <c r="Q167" s="185">
        <v>5.0000000000000002E-5</v>
      </c>
      <c r="R167" s="185">
        <f>Q167*H167</f>
        <v>2.785E-2</v>
      </c>
      <c r="S167" s="185">
        <v>0</v>
      </c>
      <c r="T167" s="186">
        <f>S167*H167</f>
        <v>0</v>
      </c>
      <c r="U167" s="35"/>
      <c r="V167" s="35"/>
      <c r="W167" s="35"/>
      <c r="X167" s="35"/>
      <c r="Y167" s="35"/>
      <c r="Z167" s="35"/>
      <c r="AA167" s="35"/>
      <c r="AB167" s="35"/>
      <c r="AC167" s="35"/>
      <c r="AD167" s="35"/>
      <c r="AE167" s="35"/>
      <c r="AR167" s="187" t="s">
        <v>195</v>
      </c>
      <c r="AT167" s="187" t="s">
        <v>241</v>
      </c>
      <c r="AU167" s="187" t="s">
        <v>109</v>
      </c>
      <c r="AY167" s="18" t="s">
        <v>153</v>
      </c>
      <c r="BE167" s="104">
        <f>IF(N167="základná",J167,0)</f>
        <v>0</v>
      </c>
      <c r="BF167" s="104">
        <f>IF(N167="znížená",J167,0)</f>
        <v>0</v>
      </c>
      <c r="BG167" s="104">
        <f>IF(N167="zákl. prenesená",J167,0)</f>
        <v>0</v>
      </c>
      <c r="BH167" s="104">
        <f>IF(N167="zníž. prenesená",J167,0)</f>
        <v>0</v>
      </c>
      <c r="BI167" s="104">
        <f>IF(N167="nulová",J167,0)</f>
        <v>0</v>
      </c>
      <c r="BJ167" s="18" t="s">
        <v>109</v>
      </c>
      <c r="BK167" s="104">
        <f>ROUND(I167*H167,2)</f>
        <v>0</v>
      </c>
      <c r="BL167" s="18" t="s">
        <v>159</v>
      </c>
      <c r="BM167" s="187" t="s">
        <v>489</v>
      </c>
    </row>
    <row r="168" spans="1:65" s="2" customFormat="1" ht="16.5" customHeight="1">
      <c r="A168" s="35"/>
      <c r="B168" s="143"/>
      <c r="C168" s="212" t="s">
        <v>240</v>
      </c>
      <c r="D168" s="212" t="s">
        <v>241</v>
      </c>
      <c r="E168" s="213" t="s">
        <v>490</v>
      </c>
      <c r="F168" s="214" t="s">
        <v>491</v>
      </c>
      <c r="G168" s="215" t="s">
        <v>325</v>
      </c>
      <c r="H168" s="216">
        <v>557</v>
      </c>
      <c r="I168" s="217"/>
      <c r="J168" s="218">
        <f>ROUND(I168*H168,2)</f>
        <v>0</v>
      </c>
      <c r="K168" s="219"/>
      <c r="L168" s="220"/>
      <c r="M168" s="221" t="s">
        <v>1</v>
      </c>
      <c r="N168" s="222" t="s">
        <v>42</v>
      </c>
      <c r="O168" s="64"/>
      <c r="P168" s="185">
        <f>O168*H168</f>
        <v>0</v>
      </c>
      <c r="Q168" s="185">
        <v>5.0000000000000002E-5</v>
      </c>
      <c r="R168" s="185">
        <f>Q168*H168</f>
        <v>2.785E-2</v>
      </c>
      <c r="S168" s="185">
        <v>0</v>
      </c>
      <c r="T168" s="186">
        <f>S168*H168</f>
        <v>0</v>
      </c>
      <c r="U168" s="35"/>
      <c r="V168" s="35"/>
      <c r="W168" s="35"/>
      <c r="X168" s="35"/>
      <c r="Y168" s="35"/>
      <c r="Z168" s="35"/>
      <c r="AA168" s="35"/>
      <c r="AB168" s="35"/>
      <c r="AC168" s="35"/>
      <c r="AD168" s="35"/>
      <c r="AE168" s="35"/>
      <c r="AR168" s="187" t="s">
        <v>195</v>
      </c>
      <c r="AT168" s="187" t="s">
        <v>241</v>
      </c>
      <c r="AU168" s="187" t="s">
        <v>109</v>
      </c>
      <c r="AY168" s="18" t="s">
        <v>153</v>
      </c>
      <c r="BE168" s="104">
        <f>IF(N168="základná",J168,0)</f>
        <v>0</v>
      </c>
      <c r="BF168" s="104">
        <f>IF(N168="znížená",J168,0)</f>
        <v>0</v>
      </c>
      <c r="BG168" s="104">
        <f>IF(N168="zákl. prenesená",J168,0)</f>
        <v>0</v>
      </c>
      <c r="BH168" s="104">
        <f>IF(N168="zníž. prenesená",J168,0)</f>
        <v>0</v>
      </c>
      <c r="BI168" s="104">
        <f>IF(N168="nulová",J168,0)</f>
        <v>0</v>
      </c>
      <c r="BJ168" s="18" t="s">
        <v>109</v>
      </c>
      <c r="BK168" s="104">
        <f>ROUND(I168*H168,2)</f>
        <v>0</v>
      </c>
      <c r="BL168" s="18" t="s">
        <v>159</v>
      </c>
      <c r="BM168" s="187" t="s">
        <v>492</v>
      </c>
    </row>
    <row r="169" spans="1:65" s="2" customFormat="1" ht="16.5" customHeight="1">
      <c r="A169" s="35"/>
      <c r="B169" s="143"/>
      <c r="C169" s="212" t="s">
        <v>246</v>
      </c>
      <c r="D169" s="212" t="s">
        <v>241</v>
      </c>
      <c r="E169" s="213" t="s">
        <v>493</v>
      </c>
      <c r="F169" s="214" t="s">
        <v>494</v>
      </c>
      <c r="G169" s="215" t="s">
        <v>325</v>
      </c>
      <c r="H169" s="216">
        <v>557</v>
      </c>
      <c r="I169" s="217"/>
      <c r="J169" s="218">
        <f>ROUND(I169*H169,2)</f>
        <v>0</v>
      </c>
      <c r="K169" s="219"/>
      <c r="L169" s="220"/>
      <c r="M169" s="221" t="s">
        <v>1</v>
      </c>
      <c r="N169" s="222" t="s">
        <v>42</v>
      </c>
      <c r="O169" s="64"/>
      <c r="P169" s="185">
        <f>O169*H169</f>
        <v>0</v>
      </c>
      <c r="Q169" s="185">
        <v>5.0000000000000002E-5</v>
      </c>
      <c r="R169" s="185">
        <f>Q169*H169</f>
        <v>2.785E-2</v>
      </c>
      <c r="S169" s="185">
        <v>0</v>
      </c>
      <c r="T169" s="186">
        <f>S169*H169</f>
        <v>0</v>
      </c>
      <c r="U169" s="35"/>
      <c r="V169" s="35"/>
      <c r="W169" s="35"/>
      <c r="X169" s="35"/>
      <c r="Y169" s="35"/>
      <c r="Z169" s="35"/>
      <c r="AA169" s="35"/>
      <c r="AB169" s="35"/>
      <c r="AC169" s="35"/>
      <c r="AD169" s="35"/>
      <c r="AE169" s="35"/>
      <c r="AR169" s="187" t="s">
        <v>195</v>
      </c>
      <c r="AT169" s="187" t="s">
        <v>241</v>
      </c>
      <c r="AU169" s="187" t="s">
        <v>109</v>
      </c>
      <c r="AY169" s="18" t="s">
        <v>153</v>
      </c>
      <c r="BE169" s="104">
        <f>IF(N169="základná",J169,0)</f>
        <v>0</v>
      </c>
      <c r="BF169" s="104">
        <f>IF(N169="znížená",J169,0)</f>
        <v>0</v>
      </c>
      <c r="BG169" s="104">
        <f>IF(N169="zákl. prenesená",J169,0)</f>
        <v>0</v>
      </c>
      <c r="BH169" s="104">
        <f>IF(N169="zníž. prenesená",J169,0)</f>
        <v>0</v>
      </c>
      <c r="BI169" s="104">
        <f>IF(N169="nulová",J169,0)</f>
        <v>0</v>
      </c>
      <c r="BJ169" s="18" t="s">
        <v>109</v>
      </c>
      <c r="BK169" s="104">
        <f>ROUND(I169*H169,2)</f>
        <v>0</v>
      </c>
      <c r="BL169" s="18" t="s">
        <v>159</v>
      </c>
      <c r="BM169" s="187" t="s">
        <v>495</v>
      </c>
    </row>
    <row r="170" spans="1:65" s="2" customFormat="1" ht="24.2" customHeight="1">
      <c r="A170" s="35"/>
      <c r="B170" s="143"/>
      <c r="C170" s="175" t="s">
        <v>251</v>
      </c>
      <c r="D170" s="175" t="s">
        <v>155</v>
      </c>
      <c r="E170" s="176" t="s">
        <v>496</v>
      </c>
      <c r="F170" s="177" t="s">
        <v>497</v>
      </c>
      <c r="G170" s="178" t="s">
        <v>237</v>
      </c>
      <c r="H170" s="179">
        <v>186.78</v>
      </c>
      <c r="I170" s="180"/>
      <c r="J170" s="181">
        <f>ROUND(I170*H170,2)</f>
        <v>0</v>
      </c>
      <c r="K170" s="182"/>
      <c r="L170" s="36"/>
      <c r="M170" s="183" t="s">
        <v>1</v>
      </c>
      <c r="N170" s="184" t="s">
        <v>42</v>
      </c>
      <c r="O170" s="64"/>
      <c r="P170" s="185">
        <f>O170*H170</f>
        <v>0</v>
      </c>
      <c r="Q170" s="185">
        <v>0</v>
      </c>
      <c r="R170" s="185">
        <f>Q170*H170</f>
        <v>0</v>
      </c>
      <c r="S170" s="185">
        <v>0</v>
      </c>
      <c r="T170" s="186">
        <f>S170*H170</f>
        <v>0</v>
      </c>
      <c r="U170" s="35"/>
      <c r="V170" s="35"/>
      <c r="W170" s="35"/>
      <c r="X170" s="35"/>
      <c r="Y170" s="35"/>
      <c r="Z170" s="35"/>
      <c r="AA170" s="35"/>
      <c r="AB170" s="35"/>
      <c r="AC170" s="35"/>
      <c r="AD170" s="35"/>
      <c r="AE170" s="35"/>
      <c r="AR170" s="187" t="s">
        <v>159</v>
      </c>
      <c r="AT170" s="187" t="s">
        <v>155</v>
      </c>
      <c r="AU170" s="187" t="s">
        <v>109</v>
      </c>
      <c r="AY170" s="18" t="s">
        <v>153</v>
      </c>
      <c r="BE170" s="104">
        <f>IF(N170="základná",J170,0)</f>
        <v>0</v>
      </c>
      <c r="BF170" s="104">
        <f>IF(N170="znížená",J170,0)</f>
        <v>0</v>
      </c>
      <c r="BG170" s="104">
        <f>IF(N170="zákl. prenesená",J170,0)</f>
        <v>0</v>
      </c>
      <c r="BH170" s="104">
        <f>IF(N170="zníž. prenesená",J170,0)</f>
        <v>0</v>
      </c>
      <c r="BI170" s="104">
        <f>IF(N170="nulová",J170,0)</f>
        <v>0</v>
      </c>
      <c r="BJ170" s="18" t="s">
        <v>109</v>
      </c>
      <c r="BK170" s="104">
        <f>ROUND(I170*H170,2)</f>
        <v>0</v>
      </c>
      <c r="BL170" s="18" t="s">
        <v>159</v>
      </c>
      <c r="BM170" s="187" t="s">
        <v>498</v>
      </c>
    </row>
    <row r="171" spans="1:65" s="13" customFormat="1" ht="11.25">
      <c r="B171" s="188"/>
      <c r="D171" s="189" t="s">
        <v>165</v>
      </c>
      <c r="E171" s="190" t="s">
        <v>1</v>
      </c>
      <c r="F171" s="191" t="s">
        <v>499</v>
      </c>
      <c r="H171" s="190" t="s">
        <v>1</v>
      </c>
      <c r="I171" s="192"/>
      <c r="L171" s="188"/>
      <c r="M171" s="193"/>
      <c r="N171" s="194"/>
      <c r="O171" s="194"/>
      <c r="P171" s="194"/>
      <c r="Q171" s="194"/>
      <c r="R171" s="194"/>
      <c r="S171" s="194"/>
      <c r="T171" s="195"/>
      <c r="AT171" s="190" t="s">
        <v>165</v>
      </c>
      <c r="AU171" s="190" t="s">
        <v>109</v>
      </c>
      <c r="AV171" s="13" t="s">
        <v>84</v>
      </c>
      <c r="AW171" s="13" t="s">
        <v>30</v>
      </c>
      <c r="AX171" s="13" t="s">
        <v>76</v>
      </c>
      <c r="AY171" s="190" t="s">
        <v>153</v>
      </c>
    </row>
    <row r="172" spans="1:65" s="14" customFormat="1" ht="11.25">
      <c r="B172" s="196"/>
      <c r="D172" s="189" t="s">
        <v>165</v>
      </c>
      <c r="E172" s="197" t="s">
        <v>1</v>
      </c>
      <c r="F172" s="198" t="s">
        <v>500</v>
      </c>
      <c r="H172" s="199">
        <v>186.78</v>
      </c>
      <c r="I172" s="200"/>
      <c r="L172" s="196"/>
      <c r="M172" s="201"/>
      <c r="N172" s="202"/>
      <c r="O172" s="202"/>
      <c r="P172" s="202"/>
      <c r="Q172" s="202"/>
      <c r="R172" s="202"/>
      <c r="S172" s="202"/>
      <c r="T172" s="203"/>
      <c r="AT172" s="197" t="s">
        <v>165</v>
      </c>
      <c r="AU172" s="197" t="s">
        <v>109</v>
      </c>
      <c r="AV172" s="14" t="s">
        <v>109</v>
      </c>
      <c r="AW172" s="14" t="s">
        <v>30</v>
      </c>
      <c r="AX172" s="14" t="s">
        <v>76</v>
      </c>
      <c r="AY172" s="197" t="s">
        <v>153</v>
      </c>
    </row>
    <row r="173" spans="1:65" s="15" customFormat="1" ht="11.25">
      <c r="B173" s="204"/>
      <c r="D173" s="189" t="s">
        <v>165</v>
      </c>
      <c r="E173" s="205" t="s">
        <v>427</v>
      </c>
      <c r="F173" s="206" t="s">
        <v>170</v>
      </c>
      <c r="H173" s="207">
        <v>186.78</v>
      </c>
      <c r="I173" s="208"/>
      <c r="L173" s="204"/>
      <c r="M173" s="209"/>
      <c r="N173" s="210"/>
      <c r="O173" s="210"/>
      <c r="P173" s="210"/>
      <c r="Q173" s="210"/>
      <c r="R173" s="210"/>
      <c r="S173" s="210"/>
      <c r="T173" s="211"/>
      <c r="AT173" s="205" t="s">
        <v>165</v>
      </c>
      <c r="AU173" s="205" t="s">
        <v>109</v>
      </c>
      <c r="AV173" s="15" t="s">
        <v>159</v>
      </c>
      <c r="AW173" s="15" t="s">
        <v>30</v>
      </c>
      <c r="AX173" s="15" t="s">
        <v>84</v>
      </c>
      <c r="AY173" s="205" t="s">
        <v>153</v>
      </c>
    </row>
    <row r="174" spans="1:65" s="2" customFormat="1" ht="24.2" customHeight="1">
      <c r="A174" s="35"/>
      <c r="B174" s="143"/>
      <c r="C174" s="175" t="s">
        <v>255</v>
      </c>
      <c r="D174" s="175" t="s">
        <v>155</v>
      </c>
      <c r="E174" s="176" t="s">
        <v>501</v>
      </c>
      <c r="F174" s="177" t="s">
        <v>502</v>
      </c>
      <c r="G174" s="178" t="s">
        <v>237</v>
      </c>
      <c r="H174" s="179">
        <v>2123.5</v>
      </c>
      <c r="I174" s="180"/>
      <c r="J174" s="181">
        <f>ROUND(I174*H174,2)</f>
        <v>0</v>
      </c>
      <c r="K174" s="182"/>
      <c r="L174" s="36"/>
      <c r="M174" s="183" t="s">
        <v>1</v>
      </c>
      <c r="N174" s="184" t="s">
        <v>42</v>
      </c>
      <c r="O174" s="64"/>
      <c r="P174" s="185">
        <f>O174*H174</f>
        <v>0</v>
      </c>
      <c r="Q174" s="185">
        <v>0</v>
      </c>
      <c r="R174" s="185">
        <f>Q174*H174</f>
        <v>0</v>
      </c>
      <c r="S174" s="185">
        <v>0</v>
      </c>
      <c r="T174" s="186">
        <f>S174*H174</f>
        <v>0</v>
      </c>
      <c r="U174" s="35"/>
      <c r="V174" s="35"/>
      <c r="W174" s="35"/>
      <c r="X174" s="35"/>
      <c r="Y174" s="35"/>
      <c r="Z174" s="35"/>
      <c r="AA174" s="35"/>
      <c r="AB174" s="35"/>
      <c r="AC174" s="35"/>
      <c r="AD174" s="35"/>
      <c r="AE174" s="35"/>
      <c r="AR174" s="187" t="s">
        <v>159</v>
      </c>
      <c r="AT174" s="187" t="s">
        <v>155</v>
      </c>
      <c r="AU174" s="187" t="s">
        <v>109</v>
      </c>
      <c r="AY174" s="18" t="s">
        <v>153</v>
      </c>
      <c r="BE174" s="104">
        <f>IF(N174="základná",J174,0)</f>
        <v>0</v>
      </c>
      <c r="BF174" s="104">
        <f>IF(N174="znížená",J174,0)</f>
        <v>0</v>
      </c>
      <c r="BG174" s="104">
        <f>IF(N174="zákl. prenesená",J174,0)</f>
        <v>0</v>
      </c>
      <c r="BH174" s="104">
        <f>IF(N174="zníž. prenesená",J174,0)</f>
        <v>0</v>
      </c>
      <c r="BI174" s="104">
        <f>IF(N174="nulová",J174,0)</f>
        <v>0</v>
      </c>
      <c r="BJ174" s="18" t="s">
        <v>109</v>
      </c>
      <c r="BK174" s="104">
        <f>ROUND(I174*H174,2)</f>
        <v>0</v>
      </c>
      <c r="BL174" s="18" t="s">
        <v>159</v>
      </c>
      <c r="BM174" s="187" t="s">
        <v>503</v>
      </c>
    </row>
    <row r="175" spans="1:65" s="14" customFormat="1" ht="11.25">
      <c r="B175" s="196"/>
      <c r="D175" s="189" t="s">
        <v>165</v>
      </c>
      <c r="E175" s="197" t="s">
        <v>1</v>
      </c>
      <c r="F175" s="198" t="s">
        <v>425</v>
      </c>
      <c r="H175" s="199">
        <v>2123.5</v>
      </c>
      <c r="I175" s="200"/>
      <c r="L175" s="196"/>
      <c r="M175" s="201"/>
      <c r="N175" s="202"/>
      <c r="O175" s="202"/>
      <c r="P175" s="202"/>
      <c r="Q175" s="202"/>
      <c r="R175" s="202"/>
      <c r="S175" s="202"/>
      <c r="T175" s="203"/>
      <c r="AT175" s="197" t="s">
        <v>165</v>
      </c>
      <c r="AU175" s="197" t="s">
        <v>109</v>
      </c>
      <c r="AV175" s="14" t="s">
        <v>109</v>
      </c>
      <c r="AW175" s="14" t="s">
        <v>30</v>
      </c>
      <c r="AX175" s="14" t="s">
        <v>76</v>
      </c>
      <c r="AY175" s="197" t="s">
        <v>153</v>
      </c>
    </row>
    <row r="176" spans="1:65" s="15" customFormat="1" ht="11.25">
      <c r="B176" s="204"/>
      <c r="D176" s="189" t="s">
        <v>165</v>
      </c>
      <c r="E176" s="205" t="s">
        <v>1</v>
      </c>
      <c r="F176" s="206" t="s">
        <v>170</v>
      </c>
      <c r="H176" s="207">
        <v>2123.5</v>
      </c>
      <c r="I176" s="208"/>
      <c r="L176" s="204"/>
      <c r="M176" s="209"/>
      <c r="N176" s="210"/>
      <c r="O176" s="210"/>
      <c r="P176" s="210"/>
      <c r="Q176" s="210"/>
      <c r="R176" s="210"/>
      <c r="S176" s="210"/>
      <c r="T176" s="211"/>
      <c r="AT176" s="205" t="s">
        <v>165</v>
      </c>
      <c r="AU176" s="205" t="s">
        <v>109</v>
      </c>
      <c r="AV176" s="15" t="s">
        <v>159</v>
      </c>
      <c r="AW176" s="15" t="s">
        <v>30</v>
      </c>
      <c r="AX176" s="15" t="s">
        <v>84</v>
      </c>
      <c r="AY176" s="205" t="s">
        <v>153</v>
      </c>
    </row>
    <row r="177" spans="1:65" s="2" customFormat="1" ht="24.2" customHeight="1">
      <c r="A177" s="35"/>
      <c r="B177" s="143"/>
      <c r="C177" s="175" t="s">
        <v>7</v>
      </c>
      <c r="D177" s="175" t="s">
        <v>155</v>
      </c>
      <c r="E177" s="176" t="s">
        <v>504</v>
      </c>
      <c r="F177" s="177" t="s">
        <v>505</v>
      </c>
      <c r="G177" s="178" t="s">
        <v>237</v>
      </c>
      <c r="H177" s="179">
        <v>186.78</v>
      </c>
      <c r="I177" s="180"/>
      <c r="J177" s="181">
        <f>ROUND(I177*H177,2)</f>
        <v>0</v>
      </c>
      <c r="K177" s="182"/>
      <c r="L177" s="36"/>
      <c r="M177" s="183" t="s">
        <v>1</v>
      </c>
      <c r="N177" s="184" t="s">
        <v>42</v>
      </c>
      <c r="O177" s="64"/>
      <c r="P177" s="185">
        <f>O177*H177</f>
        <v>0</v>
      </c>
      <c r="Q177" s="185">
        <v>0</v>
      </c>
      <c r="R177" s="185">
        <f>Q177*H177</f>
        <v>0</v>
      </c>
      <c r="S177" s="185">
        <v>0</v>
      </c>
      <c r="T177" s="186">
        <f>S177*H177</f>
        <v>0</v>
      </c>
      <c r="U177" s="35"/>
      <c r="V177" s="35"/>
      <c r="W177" s="35"/>
      <c r="X177" s="35"/>
      <c r="Y177" s="35"/>
      <c r="Z177" s="35"/>
      <c r="AA177" s="35"/>
      <c r="AB177" s="35"/>
      <c r="AC177" s="35"/>
      <c r="AD177" s="35"/>
      <c r="AE177" s="35"/>
      <c r="AR177" s="187" t="s">
        <v>159</v>
      </c>
      <c r="AT177" s="187" t="s">
        <v>155</v>
      </c>
      <c r="AU177" s="187" t="s">
        <v>109</v>
      </c>
      <c r="AY177" s="18" t="s">
        <v>153</v>
      </c>
      <c r="BE177" s="104">
        <f>IF(N177="základná",J177,0)</f>
        <v>0</v>
      </c>
      <c r="BF177" s="104">
        <f>IF(N177="znížená",J177,0)</f>
        <v>0</v>
      </c>
      <c r="BG177" s="104">
        <f>IF(N177="zákl. prenesená",J177,0)</f>
        <v>0</v>
      </c>
      <c r="BH177" s="104">
        <f>IF(N177="zníž. prenesená",J177,0)</f>
        <v>0</v>
      </c>
      <c r="BI177" s="104">
        <f>IF(N177="nulová",J177,0)</f>
        <v>0</v>
      </c>
      <c r="BJ177" s="18" t="s">
        <v>109</v>
      </c>
      <c r="BK177" s="104">
        <f>ROUND(I177*H177,2)</f>
        <v>0</v>
      </c>
      <c r="BL177" s="18" t="s">
        <v>159</v>
      </c>
      <c r="BM177" s="187" t="s">
        <v>506</v>
      </c>
    </row>
    <row r="178" spans="1:65" s="14" customFormat="1" ht="11.25">
      <c r="B178" s="196"/>
      <c r="D178" s="189" t="s">
        <v>165</v>
      </c>
      <c r="E178" s="197" t="s">
        <v>1</v>
      </c>
      <c r="F178" s="198" t="s">
        <v>427</v>
      </c>
      <c r="H178" s="199">
        <v>186.78</v>
      </c>
      <c r="I178" s="200"/>
      <c r="L178" s="196"/>
      <c r="M178" s="201"/>
      <c r="N178" s="202"/>
      <c r="O178" s="202"/>
      <c r="P178" s="202"/>
      <c r="Q178" s="202"/>
      <c r="R178" s="202"/>
      <c r="S178" s="202"/>
      <c r="T178" s="203"/>
      <c r="AT178" s="197" t="s">
        <v>165</v>
      </c>
      <c r="AU178" s="197" t="s">
        <v>109</v>
      </c>
      <c r="AV178" s="14" t="s">
        <v>109</v>
      </c>
      <c r="AW178" s="14" t="s">
        <v>30</v>
      </c>
      <c r="AX178" s="14" t="s">
        <v>84</v>
      </c>
      <c r="AY178" s="197" t="s">
        <v>153</v>
      </c>
    </row>
    <row r="179" spans="1:65" s="2" customFormat="1" ht="24.2" customHeight="1">
      <c r="A179" s="35"/>
      <c r="B179" s="143"/>
      <c r="C179" s="175" t="s">
        <v>267</v>
      </c>
      <c r="D179" s="175" t="s">
        <v>155</v>
      </c>
      <c r="E179" s="176" t="s">
        <v>507</v>
      </c>
      <c r="F179" s="177" t="s">
        <v>508</v>
      </c>
      <c r="G179" s="178" t="s">
        <v>237</v>
      </c>
      <c r="H179" s="179">
        <v>2310.2800000000002</v>
      </c>
      <c r="I179" s="180"/>
      <c r="J179" s="181">
        <f>ROUND(I179*H179,2)</f>
        <v>0</v>
      </c>
      <c r="K179" s="182"/>
      <c r="L179" s="36"/>
      <c r="M179" s="183" t="s">
        <v>1</v>
      </c>
      <c r="N179" s="184" t="s">
        <v>42</v>
      </c>
      <c r="O179" s="64"/>
      <c r="P179" s="185">
        <f>O179*H179</f>
        <v>0</v>
      </c>
      <c r="Q179" s="185">
        <v>0</v>
      </c>
      <c r="R179" s="185">
        <f>Q179*H179</f>
        <v>0</v>
      </c>
      <c r="S179" s="185">
        <v>0</v>
      </c>
      <c r="T179" s="186">
        <f>S179*H179</f>
        <v>0</v>
      </c>
      <c r="U179" s="35"/>
      <c r="V179" s="35"/>
      <c r="W179" s="35"/>
      <c r="X179" s="35"/>
      <c r="Y179" s="35"/>
      <c r="Z179" s="35"/>
      <c r="AA179" s="35"/>
      <c r="AB179" s="35"/>
      <c r="AC179" s="35"/>
      <c r="AD179" s="35"/>
      <c r="AE179" s="35"/>
      <c r="AR179" s="187" t="s">
        <v>159</v>
      </c>
      <c r="AT179" s="187" t="s">
        <v>155</v>
      </c>
      <c r="AU179" s="187" t="s">
        <v>109</v>
      </c>
      <c r="AY179" s="18" t="s">
        <v>153</v>
      </c>
      <c r="BE179" s="104">
        <f>IF(N179="základná",J179,0)</f>
        <v>0</v>
      </c>
      <c r="BF179" s="104">
        <f>IF(N179="znížená",J179,0)</f>
        <v>0</v>
      </c>
      <c r="BG179" s="104">
        <f>IF(N179="zákl. prenesená",J179,0)</f>
        <v>0</v>
      </c>
      <c r="BH179" s="104">
        <f>IF(N179="zníž. prenesená",J179,0)</f>
        <v>0</v>
      </c>
      <c r="BI179" s="104">
        <f>IF(N179="nulová",J179,0)</f>
        <v>0</v>
      </c>
      <c r="BJ179" s="18" t="s">
        <v>109</v>
      </c>
      <c r="BK179" s="104">
        <f>ROUND(I179*H179,2)</f>
        <v>0</v>
      </c>
      <c r="BL179" s="18" t="s">
        <v>159</v>
      </c>
      <c r="BM179" s="187" t="s">
        <v>509</v>
      </c>
    </row>
    <row r="180" spans="1:65" s="13" customFormat="1" ht="11.25">
      <c r="B180" s="188"/>
      <c r="D180" s="189" t="s">
        <v>165</v>
      </c>
      <c r="E180" s="190" t="s">
        <v>1</v>
      </c>
      <c r="F180" s="191" t="s">
        <v>510</v>
      </c>
      <c r="H180" s="190" t="s">
        <v>1</v>
      </c>
      <c r="I180" s="192"/>
      <c r="L180" s="188"/>
      <c r="M180" s="193"/>
      <c r="N180" s="194"/>
      <c r="O180" s="194"/>
      <c r="P180" s="194"/>
      <c r="Q180" s="194"/>
      <c r="R180" s="194"/>
      <c r="S180" s="194"/>
      <c r="T180" s="195"/>
      <c r="AT180" s="190" t="s">
        <v>165</v>
      </c>
      <c r="AU180" s="190" t="s">
        <v>109</v>
      </c>
      <c r="AV180" s="13" t="s">
        <v>84</v>
      </c>
      <c r="AW180" s="13" t="s">
        <v>30</v>
      </c>
      <c r="AX180" s="13" t="s">
        <v>76</v>
      </c>
      <c r="AY180" s="190" t="s">
        <v>153</v>
      </c>
    </row>
    <row r="181" spans="1:65" s="14" customFormat="1" ht="11.25">
      <c r="B181" s="196"/>
      <c r="D181" s="189" t="s">
        <v>165</v>
      </c>
      <c r="E181" s="197" t="s">
        <v>1</v>
      </c>
      <c r="F181" s="198" t="s">
        <v>511</v>
      </c>
      <c r="H181" s="199">
        <v>2123.5</v>
      </c>
      <c r="I181" s="200"/>
      <c r="L181" s="196"/>
      <c r="M181" s="201"/>
      <c r="N181" s="202"/>
      <c r="O181" s="202"/>
      <c r="P181" s="202"/>
      <c r="Q181" s="202"/>
      <c r="R181" s="202"/>
      <c r="S181" s="202"/>
      <c r="T181" s="203"/>
      <c r="AT181" s="197" t="s">
        <v>165</v>
      </c>
      <c r="AU181" s="197" t="s">
        <v>109</v>
      </c>
      <c r="AV181" s="14" t="s">
        <v>109</v>
      </c>
      <c r="AW181" s="14" t="s">
        <v>30</v>
      </c>
      <c r="AX181" s="14" t="s">
        <v>76</v>
      </c>
      <c r="AY181" s="197" t="s">
        <v>153</v>
      </c>
    </row>
    <row r="182" spans="1:65" s="16" customFormat="1" ht="11.25">
      <c r="B182" s="229"/>
      <c r="D182" s="189" t="s">
        <v>165</v>
      </c>
      <c r="E182" s="230" t="s">
        <v>425</v>
      </c>
      <c r="F182" s="231" t="s">
        <v>512</v>
      </c>
      <c r="H182" s="232">
        <v>2123.5</v>
      </c>
      <c r="I182" s="233"/>
      <c r="L182" s="229"/>
      <c r="M182" s="234"/>
      <c r="N182" s="235"/>
      <c r="O182" s="235"/>
      <c r="P182" s="235"/>
      <c r="Q182" s="235"/>
      <c r="R182" s="235"/>
      <c r="S182" s="235"/>
      <c r="T182" s="236"/>
      <c r="AT182" s="230" t="s">
        <v>165</v>
      </c>
      <c r="AU182" s="230" t="s">
        <v>109</v>
      </c>
      <c r="AV182" s="16" t="s">
        <v>171</v>
      </c>
      <c r="AW182" s="16" t="s">
        <v>30</v>
      </c>
      <c r="AX182" s="16" t="s">
        <v>76</v>
      </c>
      <c r="AY182" s="230" t="s">
        <v>153</v>
      </c>
    </row>
    <row r="183" spans="1:65" s="14" customFormat="1" ht="11.25">
      <c r="B183" s="196"/>
      <c r="D183" s="189" t="s">
        <v>165</v>
      </c>
      <c r="E183" s="197" t="s">
        <v>1</v>
      </c>
      <c r="F183" s="198" t="s">
        <v>427</v>
      </c>
      <c r="H183" s="199">
        <v>186.78</v>
      </c>
      <c r="I183" s="200"/>
      <c r="L183" s="196"/>
      <c r="M183" s="201"/>
      <c r="N183" s="202"/>
      <c r="O183" s="202"/>
      <c r="P183" s="202"/>
      <c r="Q183" s="202"/>
      <c r="R183" s="202"/>
      <c r="S183" s="202"/>
      <c r="T183" s="203"/>
      <c r="AT183" s="197" t="s">
        <v>165</v>
      </c>
      <c r="AU183" s="197" t="s">
        <v>109</v>
      </c>
      <c r="AV183" s="14" t="s">
        <v>109</v>
      </c>
      <c r="AW183" s="14" t="s">
        <v>30</v>
      </c>
      <c r="AX183" s="14" t="s">
        <v>76</v>
      </c>
      <c r="AY183" s="197" t="s">
        <v>153</v>
      </c>
    </row>
    <row r="184" spans="1:65" s="15" customFormat="1" ht="11.25">
      <c r="B184" s="204"/>
      <c r="D184" s="189" t="s">
        <v>165</v>
      </c>
      <c r="E184" s="205" t="s">
        <v>1</v>
      </c>
      <c r="F184" s="206" t="s">
        <v>170</v>
      </c>
      <c r="H184" s="207">
        <v>2310.2800000000002</v>
      </c>
      <c r="I184" s="208"/>
      <c r="L184" s="204"/>
      <c r="M184" s="209"/>
      <c r="N184" s="210"/>
      <c r="O184" s="210"/>
      <c r="P184" s="210"/>
      <c r="Q184" s="210"/>
      <c r="R184" s="210"/>
      <c r="S184" s="210"/>
      <c r="T184" s="211"/>
      <c r="AT184" s="205" t="s">
        <v>165</v>
      </c>
      <c r="AU184" s="205" t="s">
        <v>109</v>
      </c>
      <c r="AV184" s="15" t="s">
        <v>159</v>
      </c>
      <c r="AW184" s="15" t="s">
        <v>30</v>
      </c>
      <c r="AX184" s="15" t="s">
        <v>84</v>
      </c>
      <c r="AY184" s="205" t="s">
        <v>153</v>
      </c>
    </row>
    <row r="185" spans="1:65" s="2" customFormat="1" ht="24.2" customHeight="1">
      <c r="A185" s="35"/>
      <c r="B185" s="143"/>
      <c r="C185" s="175" t="s">
        <v>272</v>
      </c>
      <c r="D185" s="175" t="s">
        <v>155</v>
      </c>
      <c r="E185" s="176" t="s">
        <v>513</v>
      </c>
      <c r="F185" s="177" t="s">
        <v>514</v>
      </c>
      <c r="G185" s="178" t="s">
        <v>237</v>
      </c>
      <c r="H185" s="179">
        <v>2123.5</v>
      </c>
      <c r="I185" s="180"/>
      <c r="J185" s="181">
        <f>ROUND(I185*H185,2)</f>
        <v>0</v>
      </c>
      <c r="K185" s="182"/>
      <c r="L185" s="36"/>
      <c r="M185" s="183" t="s">
        <v>1</v>
      </c>
      <c r="N185" s="184" t="s">
        <v>42</v>
      </c>
      <c r="O185" s="64"/>
      <c r="P185" s="185">
        <f>O185*H185</f>
        <v>0</v>
      </c>
      <c r="Q185" s="185">
        <v>0</v>
      </c>
      <c r="R185" s="185">
        <f>Q185*H185</f>
        <v>0</v>
      </c>
      <c r="S185" s="185">
        <v>0</v>
      </c>
      <c r="T185" s="186">
        <f>S185*H185</f>
        <v>0</v>
      </c>
      <c r="U185" s="35"/>
      <c r="V185" s="35"/>
      <c r="W185" s="35"/>
      <c r="X185" s="35"/>
      <c r="Y185" s="35"/>
      <c r="Z185" s="35"/>
      <c r="AA185" s="35"/>
      <c r="AB185" s="35"/>
      <c r="AC185" s="35"/>
      <c r="AD185" s="35"/>
      <c r="AE185" s="35"/>
      <c r="AR185" s="187" t="s">
        <v>159</v>
      </c>
      <c r="AT185" s="187" t="s">
        <v>155</v>
      </c>
      <c r="AU185" s="187" t="s">
        <v>109</v>
      </c>
      <c r="AY185" s="18" t="s">
        <v>153</v>
      </c>
      <c r="BE185" s="104">
        <f>IF(N185="základná",J185,0)</f>
        <v>0</v>
      </c>
      <c r="BF185" s="104">
        <f>IF(N185="znížená",J185,0)</f>
        <v>0</v>
      </c>
      <c r="BG185" s="104">
        <f>IF(N185="zákl. prenesená",J185,0)</f>
        <v>0</v>
      </c>
      <c r="BH185" s="104">
        <f>IF(N185="zníž. prenesená",J185,0)</f>
        <v>0</v>
      </c>
      <c r="BI185" s="104">
        <f>IF(N185="nulová",J185,0)</f>
        <v>0</v>
      </c>
      <c r="BJ185" s="18" t="s">
        <v>109</v>
      </c>
      <c r="BK185" s="104">
        <f>ROUND(I185*H185,2)</f>
        <v>0</v>
      </c>
      <c r="BL185" s="18" t="s">
        <v>159</v>
      </c>
      <c r="BM185" s="187" t="s">
        <v>515</v>
      </c>
    </row>
    <row r="186" spans="1:65" s="14" customFormat="1" ht="11.25">
      <c r="B186" s="196"/>
      <c r="D186" s="189" t="s">
        <v>165</v>
      </c>
      <c r="E186" s="197" t="s">
        <v>1</v>
      </c>
      <c r="F186" s="198" t="s">
        <v>425</v>
      </c>
      <c r="H186" s="199">
        <v>2123.5</v>
      </c>
      <c r="I186" s="200"/>
      <c r="L186" s="196"/>
      <c r="M186" s="201"/>
      <c r="N186" s="202"/>
      <c r="O186" s="202"/>
      <c r="P186" s="202"/>
      <c r="Q186" s="202"/>
      <c r="R186" s="202"/>
      <c r="S186" s="202"/>
      <c r="T186" s="203"/>
      <c r="AT186" s="197" t="s">
        <v>165</v>
      </c>
      <c r="AU186" s="197" t="s">
        <v>109</v>
      </c>
      <c r="AV186" s="14" t="s">
        <v>109</v>
      </c>
      <c r="AW186" s="14" t="s">
        <v>30</v>
      </c>
      <c r="AX186" s="14" t="s">
        <v>84</v>
      </c>
      <c r="AY186" s="197" t="s">
        <v>153</v>
      </c>
    </row>
    <row r="187" spans="1:65" s="2" customFormat="1" ht="66.75" customHeight="1">
      <c r="A187" s="35"/>
      <c r="B187" s="143"/>
      <c r="C187" s="175" t="s">
        <v>276</v>
      </c>
      <c r="D187" s="175" t="s">
        <v>155</v>
      </c>
      <c r="E187" s="176" t="s">
        <v>516</v>
      </c>
      <c r="F187" s="177" t="s">
        <v>517</v>
      </c>
      <c r="G187" s="178" t="s">
        <v>325</v>
      </c>
      <c r="H187" s="179">
        <v>20</v>
      </c>
      <c r="I187" s="180"/>
      <c r="J187" s="181">
        <f>ROUND(I187*H187,2)</f>
        <v>0</v>
      </c>
      <c r="K187" s="182"/>
      <c r="L187" s="36"/>
      <c r="M187" s="183" t="s">
        <v>1</v>
      </c>
      <c r="N187" s="184" t="s">
        <v>42</v>
      </c>
      <c r="O187" s="64"/>
      <c r="P187" s="185">
        <f>O187*H187</f>
        <v>0</v>
      </c>
      <c r="Q187" s="185">
        <v>0</v>
      </c>
      <c r="R187" s="185">
        <f>Q187*H187</f>
        <v>0</v>
      </c>
      <c r="S187" s="185">
        <v>0</v>
      </c>
      <c r="T187" s="186">
        <f>S187*H187</f>
        <v>0</v>
      </c>
      <c r="U187" s="35"/>
      <c r="V187" s="35"/>
      <c r="W187" s="35"/>
      <c r="X187" s="35"/>
      <c r="Y187" s="35"/>
      <c r="Z187" s="35"/>
      <c r="AA187" s="35"/>
      <c r="AB187" s="35"/>
      <c r="AC187" s="35"/>
      <c r="AD187" s="35"/>
      <c r="AE187" s="35"/>
      <c r="AR187" s="187" t="s">
        <v>159</v>
      </c>
      <c r="AT187" s="187" t="s">
        <v>155</v>
      </c>
      <c r="AU187" s="187" t="s">
        <v>109</v>
      </c>
      <c r="AY187" s="18" t="s">
        <v>153</v>
      </c>
      <c r="BE187" s="104">
        <f>IF(N187="základná",J187,0)</f>
        <v>0</v>
      </c>
      <c r="BF187" s="104">
        <f>IF(N187="znížená",J187,0)</f>
        <v>0</v>
      </c>
      <c r="BG187" s="104">
        <f>IF(N187="zákl. prenesená",J187,0)</f>
        <v>0</v>
      </c>
      <c r="BH187" s="104">
        <f>IF(N187="zníž. prenesená",J187,0)</f>
        <v>0</v>
      </c>
      <c r="BI187" s="104">
        <f>IF(N187="nulová",J187,0)</f>
        <v>0</v>
      </c>
      <c r="BJ187" s="18" t="s">
        <v>109</v>
      </c>
      <c r="BK187" s="104">
        <f>ROUND(I187*H187,2)</f>
        <v>0</v>
      </c>
      <c r="BL187" s="18" t="s">
        <v>159</v>
      </c>
      <c r="BM187" s="187" t="s">
        <v>518</v>
      </c>
    </row>
    <row r="188" spans="1:65" s="14" customFormat="1" ht="11.25">
      <c r="B188" s="196"/>
      <c r="D188" s="189" t="s">
        <v>165</v>
      </c>
      <c r="E188" s="197" t="s">
        <v>1</v>
      </c>
      <c r="F188" s="198" t="s">
        <v>7</v>
      </c>
      <c r="H188" s="199">
        <v>20</v>
      </c>
      <c r="I188" s="200"/>
      <c r="L188" s="196"/>
      <c r="M188" s="201"/>
      <c r="N188" s="202"/>
      <c r="O188" s="202"/>
      <c r="P188" s="202"/>
      <c r="Q188" s="202"/>
      <c r="R188" s="202"/>
      <c r="S188" s="202"/>
      <c r="T188" s="203"/>
      <c r="AT188" s="197" t="s">
        <v>165</v>
      </c>
      <c r="AU188" s="197" t="s">
        <v>109</v>
      </c>
      <c r="AV188" s="14" t="s">
        <v>109</v>
      </c>
      <c r="AW188" s="14" t="s">
        <v>30</v>
      </c>
      <c r="AX188" s="14" t="s">
        <v>84</v>
      </c>
      <c r="AY188" s="197" t="s">
        <v>153</v>
      </c>
    </row>
    <row r="189" spans="1:65" s="2" customFormat="1" ht="16.5" customHeight="1">
      <c r="A189" s="35"/>
      <c r="B189" s="143"/>
      <c r="C189" s="212" t="s">
        <v>281</v>
      </c>
      <c r="D189" s="212" t="s">
        <v>241</v>
      </c>
      <c r="E189" s="213" t="s">
        <v>519</v>
      </c>
      <c r="F189" s="214" t="s">
        <v>520</v>
      </c>
      <c r="G189" s="215" t="s">
        <v>325</v>
      </c>
      <c r="H189" s="216">
        <v>4</v>
      </c>
      <c r="I189" s="217"/>
      <c r="J189" s="218">
        <f t="shared" ref="J189:J195" si="5">ROUND(I189*H189,2)</f>
        <v>0</v>
      </c>
      <c r="K189" s="219"/>
      <c r="L189" s="220"/>
      <c r="M189" s="221" t="s">
        <v>1</v>
      </c>
      <c r="N189" s="222" t="s">
        <v>42</v>
      </c>
      <c r="O189" s="64"/>
      <c r="P189" s="185">
        <f t="shared" ref="P189:P195" si="6">O189*H189</f>
        <v>0</v>
      </c>
      <c r="Q189" s="185">
        <v>9.5000000000000001E-2</v>
      </c>
      <c r="R189" s="185">
        <f t="shared" ref="R189:R195" si="7">Q189*H189</f>
        <v>0.38</v>
      </c>
      <c r="S189" s="185">
        <v>0</v>
      </c>
      <c r="T189" s="186">
        <f t="shared" ref="T189:T195" si="8">S189*H189</f>
        <v>0</v>
      </c>
      <c r="U189" s="35"/>
      <c r="V189" s="35"/>
      <c r="W189" s="35"/>
      <c r="X189" s="35"/>
      <c r="Y189" s="35"/>
      <c r="Z189" s="35"/>
      <c r="AA189" s="35"/>
      <c r="AB189" s="35"/>
      <c r="AC189" s="35"/>
      <c r="AD189" s="35"/>
      <c r="AE189" s="35"/>
      <c r="AR189" s="187" t="s">
        <v>195</v>
      </c>
      <c r="AT189" s="187" t="s">
        <v>241</v>
      </c>
      <c r="AU189" s="187" t="s">
        <v>109</v>
      </c>
      <c r="AY189" s="18" t="s">
        <v>153</v>
      </c>
      <c r="BE189" s="104">
        <f t="shared" ref="BE189:BE195" si="9">IF(N189="základná",J189,0)</f>
        <v>0</v>
      </c>
      <c r="BF189" s="104">
        <f t="shared" ref="BF189:BF195" si="10">IF(N189="znížená",J189,0)</f>
        <v>0</v>
      </c>
      <c r="BG189" s="104">
        <f t="shared" ref="BG189:BG195" si="11">IF(N189="zákl. prenesená",J189,0)</f>
        <v>0</v>
      </c>
      <c r="BH189" s="104">
        <f t="shared" ref="BH189:BH195" si="12">IF(N189="zníž. prenesená",J189,0)</f>
        <v>0</v>
      </c>
      <c r="BI189" s="104">
        <f t="shared" ref="BI189:BI195" si="13">IF(N189="nulová",J189,0)</f>
        <v>0</v>
      </c>
      <c r="BJ189" s="18" t="s">
        <v>109</v>
      </c>
      <c r="BK189" s="104">
        <f t="shared" ref="BK189:BK195" si="14">ROUND(I189*H189,2)</f>
        <v>0</v>
      </c>
      <c r="BL189" s="18" t="s">
        <v>159</v>
      </c>
      <c r="BM189" s="187" t="s">
        <v>521</v>
      </c>
    </row>
    <row r="190" spans="1:65" s="2" customFormat="1" ht="16.5" customHeight="1">
      <c r="A190" s="35"/>
      <c r="B190" s="143"/>
      <c r="C190" s="212" t="s">
        <v>286</v>
      </c>
      <c r="D190" s="212" t="s">
        <v>241</v>
      </c>
      <c r="E190" s="213" t="s">
        <v>522</v>
      </c>
      <c r="F190" s="214" t="s">
        <v>523</v>
      </c>
      <c r="G190" s="215" t="s">
        <v>325</v>
      </c>
      <c r="H190" s="216">
        <v>3</v>
      </c>
      <c r="I190" s="217"/>
      <c r="J190" s="218">
        <f t="shared" si="5"/>
        <v>0</v>
      </c>
      <c r="K190" s="219"/>
      <c r="L190" s="220"/>
      <c r="M190" s="221" t="s">
        <v>1</v>
      </c>
      <c r="N190" s="222" t="s">
        <v>42</v>
      </c>
      <c r="O190" s="64"/>
      <c r="P190" s="185">
        <f t="shared" si="6"/>
        <v>0</v>
      </c>
      <c r="Q190" s="185">
        <v>9.5000000000000001E-2</v>
      </c>
      <c r="R190" s="185">
        <f t="shared" si="7"/>
        <v>0.28500000000000003</v>
      </c>
      <c r="S190" s="185">
        <v>0</v>
      </c>
      <c r="T190" s="186">
        <f t="shared" si="8"/>
        <v>0</v>
      </c>
      <c r="U190" s="35"/>
      <c r="V190" s="35"/>
      <c r="W190" s="35"/>
      <c r="X190" s="35"/>
      <c r="Y190" s="35"/>
      <c r="Z190" s="35"/>
      <c r="AA190" s="35"/>
      <c r="AB190" s="35"/>
      <c r="AC190" s="35"/>
      <c r="AD190" s="35"/>
      <c r="AE190" s="35"/>
      <c r="AR190" s="187" t="s">
        <v>195</v>
      </c>
      <c r="AT190" s="187" t="s">
        <v>241</v>
      </c>
      <c r="AU190" s="187" t="s">
        <v>109</v>
      </c>
      <c r="AY190" s="18" t="s">
        <v>153</v>
      </c>
      <c r="BE190" s="104">
        <f t="shared" si="9"/>
        <v>0</v>
      </c>
      <c r="BF190" s="104">
        <f t="shared" si="10"/>
        <v>0</v>
      </c>
      <c r="BG190" s="104">
        <f t="shared" si="11"/>
        <v>0</v>
      </c>
      <c r="BH190" s="104">
        <f t="shared" si="12"/>
        <v>0</v>
      </c>
      <c r="BI190" s="104">
        <f t="shared" si="13"/>
        <v>0</v>
      </c>
      <c r="BJ190" s="18" t="s">
        <v>109</v>
      </c>
      <c r="BK190" s="104">
        <f t="shared" si="14"/>
        <v>0</v>
      </c>
      <c r="BL190" s="18" t="s">
        <v>159</v>
      </c>
      <c r="BM190" s="187" t="s">
        <v>524</v>
      </c>
    </row>
    <row r="191" spans="1:65" s="2" customFormat="1" ht="16.5" customHeight="1">
      <c r="A191" s="35"/>
      <c r="B191" s="143"/>
      <c r="C191" s="212" t="s">
        <v>291</v>
      </c>
      <c r="D191" s="212" t="s">
        <v>241</v>
      </c>
      <c r="E191" s="213" t="s">
        <v>525</v>
      </c>
      <c r="F191" s="214" t="s">
        <v>526</v>
      </c>
      <c r="G191" s="215" t="s">
        <v>325</v>
      </c>
      <c r="H191" s="216">
        <v>1</v>
      </c>
      <c r="I191" s="217"/>
      <c r="J191" s="218">
        <f t="shared" si="5"/>
        <v>0</v>
      </c>
      <c r="K191" s="219"/>
      <c r="L191" s="220"/>
      <c r="M191" s="221" t="s">
        <v>1</v>
      </c>
      <c r="N191" s="222" t="s">
        <v>42</v>
      </c>
      <c r="O191" s="64"/>
      <c r="P191" s="185">
        <f t="shared" si="6"/>
        <v>0</v>
      </c>
      <c r="Q191" s="185">
        <v>9.5000000000000001E-2</v>
      </c>
      <c r="R191" s="185">
        <f t="shared" si="7"/>
        <v>9.5000000000000001E-2</v>
      </c>
      <c r="S191" s="185">
        <v>0</v>
      </c>
      <c r="T191" s="186">
        <f t="shared" si="8"/>
        <v>0</v>
      </c>
      <c r="U191" s="35"/>
      <c r="V191" s="35"/>
      <c r="W191" s="35"/>
      <c r="X191" s="35"/>
      <c r="Y191" s="35"/>
      <c r="Z191" s="35"/>
      <c r="AA191" s="35"/>
      <c r="AB191" s="35"/>
      <c r="AC191" s="35"/>
      <c r="AD191" s="35"/>
      <c r="AE191" s="35"/>
      <c r="AR191" s="187" t="s">
        <v>195</v>
      </c>
      <c r="AT191" s="187" t="s">
        <v>241</v>
      </c>
      <c r="AU191" s="187" t="s">
        <v>109</v>
      </c>
      <c r="AY191" s="18" t="s">
        <v>153</v>
      </c>
      <c r="BE191" s="104">
        <f t="shared" si="9"/>
        <v>0</v>
      </c>
      <c r="BF191" s="104">
        <f t="shared" si="10"/>
        <v>0</v>
      </c>
      <c r="BG191" s="104">
        <f t="shared" si="11"/>
        <v>0</v>
      </c>
      <c r="BH191" s="104">
        <f t="shared" si="12"/>
        <v>0</v>
      </c>
      <c r="BI191" s="104">
        <f t="shared" si="13"/>
        <v>0</v>
      </c>
      <c r="BJ191" s="18" t="s">
        <v>109</v>
      </c>
      <c r="BK191" s="104">
        <f t="shared" si="14"/>
        <v>0</v>
      </c>
      <c r="BL191" s="18" t="s">
        <v>159</v>
      </c>
      <c r="BM191" s="187" t="s">
        <v>527</v>
      </c>
    </row>
    <row r="192" spans="1:65" s="2" customFormat="1" ht="16.5" customHeight="1">
      <c r="A192" s="35"/>
      <c r="B192" s="143"/>
      <c r="C192" s="212" t="s">
        <v>296</v>
      </c>
      <c r="D192" s="212" t="s">
        <v>241</v>
      </c>
      <c r="E192" s="213" t="s">
        <v>528</v>
      </c>
      <c r="F192" s="214" t="s">
        <v>529</v>
      </c>
      <c r="G192" s="215" t="s">
        <v>325</v>
      </c>
      <c r="H192" s="216">
        <v>6</v>
      </c>
      <c r="I192" s="217"/>
      <c r="J192" s="218">
        <f t="shared" si="5"/>
        <v>0</v>
      </c>
      <c r="K192" s="219"/>
      <c r="L192" s="220"/>
      <c r="M192" s="221" t="s">
        <v>1</v>
      </c>
      <c r="N192" s="222" t="s">
        <v>42</v>
      </c>
      <c r="O192" s="64"/>
      <c r="P192" s="185">
        <f t="shared" si="6"/>
        <v>0</v>
      </c>
      <c r="Q192" s="185">
        <v>9.5000000000000001E-2</v>
      </c>
      <c r="R192" s="185">
        <f t="shared" si="7"/>
        <v>0.57000000000000006</v>
      </c>
      <c r="S192" s="185">
        <v>0</v>
      </c>
      <c r="T192" s="186">
        <f t="shared" si="8"/>
        <v>0</v>
      </c>
      <c r="U192" s="35"/>
      <c r="V192" s="35"/>
      <c r="W192" s="35"/>
      <c r="X192" s="35"/>
      <c r="Y192" s="35"/>
      <c r="Z192" s="35"/>
      <c r="AA192" s="35"/>
      <c r="AB192" s="35"/>
      <c r="AC192" s="35"/>
      <c r="AD192" s="35"/>
      <c r="AE192" s="35"/>
      <c r="AR192" s="187" t="s">
        <v>195</v>
      </c>
      <c r="AT192" s="187" t="s">
        <v>241</v>
      </c>
      <c r="AU192" s="187" t="s">
        <v>109</v>
      </c>
      <c r="AY192" s="18" t="s">
        <v>153</v>
      </c>
      <c r="BE192" s="104">
        <f t="shared" si="9"/>
        <v>0</v>
      </c>
      <c r="BF192" s="104">
        <f t="shared" si="10"/>
        <v>0</v>
      </c>
      <c r="BG192" s="104">
        <f t="shared" si="11"/>
        <v>0</v>
      </c>
      <c r="BH192" s="104">
        <f t="shared" si="12"/>
        <v>0</v>
      </c>
      <c r="BI192" s="104">
        <f t="shared" si="13"/>
        <v>0</v>
      </c>
      <c r="BJ192" s="18" t="s">
        <v>109</v>
      </c>
      <c r="BK192" s="104">
        <f t="shared" si="14"/>
        <v>0</v>
      </c>
      <c r="BL192" s="18" t="s">
        <v>159</v>
      </c>
      <c r="BM192" s="187" t="s">
        <v>530</v>
      </c>
    </row>
    <row r="193" spans="1:65" s="2" customFormat="1" ht="16.5" customHeight="1">
      <c r="A193" s="35"/>
      <c r="B193" s="143"/>
      <c r="C193" s="212" t="s">
        <v>303</v>
      </c>
      <c r="D193" s="212" t="s">
        <v>241</v>
      </c>
      <c r="E193" s="213" t="s">
        <v>531</v>
      </c>
      <c r="F193" s="214" t="s">
        <v>532</v>
      </c>
      <c r="G193" s="215" t="s">
        <v>325</v>
      </c>
      <c r="H193" s="216">
        <v>4</v>
      </c>
      <c r="I193" s="217"/>
      <c r="J193" s="218">
        <f t="shared" si="5"/>
        <v>0</v>
      </c>
      <c r="K193" s="219"/>
      <c r="L193" s="220"/>
      <c r="M193" s="221" t="s">
        <v>1</v>
      </c>
      <c r="N193" s="222" t="s">
        <v>42</v>
      </c>
      <c r="O193" s="64"/>
      <c r="P193" s="185">
        <f t="shared" si="6"/>
        <v>0</v>
      </c>
      <c r="Q193" s="185">
        <v>9.5000000000000001E-2</v>
      </c>
      <c r="R193" s="185">
        <f t="shared" si="7"/>
        <v>0.38</v>
      </c>
      <c r="S193" s="185">
        <v>0</v>
      </c>
      <c r="T193" s="186">
        <f t="shared" si="8"/>
        <v>0</v>
      </c>
      <c r="U193" s="35"/>
      <c r="V193" s="35"/>
      <c r="W193" s="35"/>
      <c r="X193" s="35"/>
      <c r="Y193" s="35"/>
      <c r="Z193" s="35"/>
      <c r="AA193" s="35"/>
      <c r="AB193" s="35"/>
      <c r="AC193" s="35"/>
      <c r="AD193" s="35"/>
      <c r="AE193" s="35"/>
      <c r="AR193" s="187" t="s">
        <v>195</v>
      </c>
      <c r="AT193" s="187" t="s">
        <v>241</v>
      </c>
      <c r="AU193" s="187" t="s">
        <v>109</v>
      </c>
      <c r="AY193" s="18" t="s">
        <v>153</v>
      </c>
      <c r="BE193" s="104">
        <f t="shared" si="9"/>
        <v>0</v>
      </c>
      <c r="BF193" s="104">
        <f t="shared" si="10"/>
        <v>0</v>
      </c>
      <c r="BG193" s="104">
        <f t="shared" si="11"/>
        <v>0</v>
      </c>
      <c r="BH193" s="104">
        <f t="shared" si="12"/>
        <v>0</v>
      </c>
      <c r="BI193" s="104">
        <f t="shared" si="13"/>
        <v>0</v>
      </c>
      <c r="BJ193" s="18" t="s">
        <v>109</v>
      </c>
      <c r="BK193" s="104">
        <f t="shared" si="14"/>
        <v>0</v>
      </c>
      <c r="BL193" s="18" t="s">
        <v>159</v>
      </c>
      <c r="BM193" s="187" t="s">
        <v>533</v>
      </c>
    </row>
    <row r="194" spans="1:65" s="2" customFormat="1" ht="16.5" customHeight="1">
      <c r="A194" s="35"/>
      <c r="B194" s="143"/>
      <c r="C194" s="212" t="s">
        <v>308</v>
      </c>
      <c r="D194" s="212" t="s">
        <v>241</v>
      </c>
      <c r="E194" s="213" t="s">
        <v>534</v>
      </c>
      <c r="F194" s="214" t="s">
        <v>535</v>
      </c>
      <c r="G194" s="215" t="s">
        <v>325</v>
      </c>
      <c r="H194" s="216">
        <v>2</v>
      </c>
      <c r="I194" s="217"/>
      <c r="J194" s="218">
        <f t="shared" si="5"/>
        <v>0</v>
      </c>
      <c r="K194" s="219"/>
      <c r="L194" s="220"/>
      <c r="M194" s="221" t="s">
        <v>1</v>
      </c>
      <c r="N194" s="222" t="s">
        <v>42</v>
      </c>
      <c r="O194" s="64"/>
      <c r="P194" s="185">
        <f t="shared" si="6"/>
        <v>0</v>
      </c>
      <c r="Q194" s="185">
        <v>9.5000000000000001E-2</v>
      </c>
      <c r="R194" s="185">
        <f t="shared" si="7"/>
        <v>0.19</v>
      </c>
      <c r="S194" s="185">
        <v>0</v>
      </c>
      <c r="T194" s="186">
        <f t="shared" si="8"/>
        <v>0</v>
      </c>
      <c r="U194" s="35"/>
      <c r="V194" s="35"/>
      <c r="W194" s="35"/>
      <c r="X194" s="35"/>
      <c r="Y194" s="35"/>
      <c r="Z194" s="35"/>
      <c r="AA194" s="35"/>
      <c r="AB194" s="35"/>
      <c r="AC194" s="35"/>
      <c r="AD194" s="35"/>
      <c r="AE194" s="35"/>
      <c r="AR194" s="187" t="s">
        <v>195</v>
      </c>
      <c r="AT194" s="187" t="s">
        <v>241</v>
      </c>
      <c r="AU194" s="187" t="s">
        <v>109</v>
      </c>
      <c r="AY194" s="18" t="s">
        <v>153</v>
      </c>
      <c r="BE194" s="104">
        <f t="shared" si="9"/>
        <v>0</v>
      </c>
      <c r="BF194" s="104">
        <f t="shared" si="10"/>
        <v>0</v>
      </c>
      <c r="BG194" s="104">
        <f t="shared" si="11"/>
        <v>0</v>
      </c>
      <c r="BH194" s="104">
        <f t="shared" si="12"/>
        <v>0</v>
      </c>
      <c r="BI194" s="104">
        <f t="shared" si="13"/>
        <v>0</v>
      </c>
      <c r="BJ194" s="18" t="s">
        <v>109</v>
      </c>
      <c r="BK194" s="104">
        <f t="shared" si="14"/>
        <v>0</v>
      </c>
      <c r="BL194" s="18" t="s">
        <v>159</v>
      </c>
      <c r="BM194" s="187" t="s">
        <v>536</v>
      </c>
    </row>
    <row r="195" spans="1:65" s="2" customFormat="1" ht="24.2" customHeight="1">
      <c r="A195" s="35"/>
      <c r="B195" s="143"/>
      <c r="C195" s="212" t="s">
        <v>312</v>
      </c>
      <c r="D195" s="212" t="s">
        <v>241</v>
      </c>
      <c r="E195" s="213" t="s">
        <v>537</v>
      </c>
      <c r="F195" s="214" t="s">
        <v>538</v>
      </c>
      <c r="G195" s="215" t="s">
        <v>163</v>
      </c>
      <c r="H195" s="216">
        <v>10</v>
      </c>
      <c r="I195" s="217"/>
      <c r="J195" s="218">
        <f t="shared" si="5"/>
        <v>0</v>
      </c>
      <c r="K195" s="219"/>
      <c r="L195" s="220"/>
      <c r="M195" s="221" t="s">
        <v>1</v>
      </c>
      <c r="N195" s="222" t="s">
        <v>42</v>
      </c>
      <c r="O195" s="64"/>
      <c r="P195" s="185">
        <f t="shared" si="6"/>
        <v>0</v>
      </c>
      <c r="Q195" s="185">
        <v>1.6</v>
      </c>
      <c r="R195" s="185">
        <f t="shared" si="7"/>
        <v>16</v>
      </c>
      <c r="S195" s="185">
        <v>0</v>
      </c>
      <c r="T195" s="186">
        <f t="shared" si="8"/>
        <v>0</v>
      </c>
      <c r="U195" s="35"/>
      <c r="V195" s="35"/>
      <c r="W195" s="35"/>
      <c r="X195" s="35"/>
      <c r="Y195" s="35"/>
      <c r="Z195" s="35"/>
      <c r="AA195" s="35"/>
      <c r="AB195" s="35"/>
      <c r="AC195" s="35"/>
      <c r="AD195" s="35"/>
      <c r="AE195" s="35"/>
      <c r="AR195" s="187" t="s">
        <v>195</v>
      </c>
      <c r="AT195" s="187" t="s">
        <v>241</v>
      </c>
      <c r="AU195" s="187" t="s">
        <v>109</v>
      </c>
      <c r="AY195" s="18" t="s">
        <v>153</v>
      </c>
      <c r="BE195" s="104">
        <f t="shared" si="9"/>
        <v>0</v>
      </c>
      <c r="BF195" s="104">
        <f t="shared" si="10"/>
        <v>0</v>
      </c>
      <c r="BG195" s="104">
        <f t="shared" si="11"/>
        <v>0</v>
      </c>
      <c r="BH195" s="104">
        <f t="shared" si="12"/>
        <v>0</v>
      </c>
      <c r="BI195" s="104">
        <f t="shared" si="13"/>
        <v>0</v>
      </c>
      <c r="BJ195" s="18" t="s">
        <v>109</v>
      </c>
      <c r="BK195" s="104">
        <f t="shared" si="14"/>
        <v>0</v>
      </c>
      <c r="BL195" s="18" t="s">
        <v>159</v>
      </c>
      <c r="BM195" s="187" t="s">
        <v>539</v>
      </c>
    </row>
    <row r="196" spans="1:65" s="14" customFormat="1" ht="11.25">
      <c r="B196" s="196"/>
      <c r="D196" s="189" t="s">
        <v>165</v>
      </c>
      <c r="E196" s="197" t="s">
        <v>1</v>
      </c>
      <c r="F196" s="198" t="s">
        <v>540</v>
      </c>
      <c r="H196" s="199">
        <v>10</v>
      </c>
      <c r="I196" s="200"/>
      <c r="L196" s="196"/>
      <c r="M196" s="201"/>
      <c r="N196" s="202"/>
      <c r="O196" s="202"/>
      <c r="P196" s="202"/>
      <c r="Q196" s="202"/>
      <c r="R196" s="202"/>
      <c r="S196" s="202"/>
      <c r="T196" s="203"/>
      <c r="AT196" s="197" t="s">
        <v>165</v>
      </c>
      <c r="AU196" s="197" t="s">
        <v>109</v>
      </c>
      <c r="AV196" s="14" t="s">
        <v>109</v>
      </c>
      <c r="AW196" s="14" t="s">
        <v>30</v>
      </c>
      <c r="AX196" s="14" t="s">
        <v>84</v>
      </c>
      <c r="AY196" s="197" t="s">
        <v>153</v>
      </c>
    </row>
    <row r="197" spans="1:65" s="2" customFormat="1" ht="33" customHeight="1">
      <c r="A197" s="35"/>
      <c r="B197" s="143"/>
      <c r="C197" s="175" t="s">
        <v>316</v>
      </c>
      <c r="D197" s="175" t="s">
        <v>155</v>
      </c>
      <c r="E197" s="176" t="s">
        <v>541</v>
      </c>
      <c r="F197" s="177" t="s">
        <v>542</v>
      </c>
      <c r="G197" s="178" t="s">
        <v>325</v>
      </c>
      <c r="H197" s="179">
        <v>238</v>
      </c>
      <c r="I197" s="180"/>
      <c r="J197" s="181">
        <f>ROUND(I197*H197,2)</f>
        <v>0</v>
      </c>
      <c r="K197" s="182"/>
      <c r="L197" s="36"/>
      <c r="M197" s="183" t="s">
        <v>1</v>
      </c>
      <c r="N197" s="184" t="s">
        <v>42</v>
      </c>
      <c r="O197" s="64"/>
      <c r="P197" s="185">
        <f>O197*H197</f>
        <v>0</v>
      </c>
      <c r="Q197" s="185">
        <v>0</v>
      </c>
      <c r="R197" s="185">
        <f>Q197*H197</f>
        <v>0</v>
      </c>
      <c r="S197" s="185">
        <v>0</v>
      </c>
      <c r="T197" s="186">
        <f>S197*H197</f>
        <v>0</v>
      </c>
      <c r="U197" s="35"/>
      <c r="V197" s="35"/>
      <c r="W197" s="35"/>
      <c r="X197" s="35"/>
      <c r="Y197" s="35"/>
      <c r="Z197" s="35"/>
      <c r="AA197" s="35"/>
      <c r="AB197" s="35"/>
      <c r="AC197" s="35"/>
      <c r="AD197" s="35"/>
      <c r="AE197" s="35"/>
      <c r="AR197" s="187" t="s">
        <v>159</v>
      </c>
      <c r="AT197" s="187" t="s">
        <v>155</v>
      </c>
      <c r="AU197" s="187" t="s">
        <v>109</v>
      </c>
      <c r="AY197" s="18" t="s">
        <v>153</v>
      </c>
      <c r="BE197" s="104">
        <f>IF(N197="základná",J197,0)</f>
        <v>0</v>
      </c>
      <c r="BF197" s="104">
        <f>IF(N197="znížená",J197,0)</f>
        <v>0</v>
      </c>
      <c r="BG197" s="104">
        <f>IF(N197="zákl. prenesená",J197,0)</f>
        <v>0</v>
      </c>
      <c r="BH197" s="104">
        <f>IF(N197="zníž. prenesená",J197,0)</f>
        <v>0</v>
      </c>
      <c r="BI197" s="104">
        <f>IF(N197="nulová",J197,0)</f>
        <v>0</v>
      </c>
      <c r="BJ197" s="18" t="s">
        <v>109</v>
      </c>
      <c r="BK197" s="104">
        <f>ROUND(I197*H197,2)</f>
        <v>0</v>
      </c>
      <c r="BL197" s="18" t="s">
        <v>159</v>
      </c>
      <c r="BM197" s="187" t="s">
        <v>543</v>
      </c>
    </row>
    <row r="198" spans="1:65" s="14" customFormat="1" ht="11.25">
      <c r="B198" s="196"/>
      <c r="D198" s="189" t="s">
        <v>165</v>
      </c>
      <c r="E198" s="197" t="s">
        <v>1</v>
      </c>
      <c r="F198" s="198" t="s">
        <v>544</v>
      </c>
      <c r="H198" s="199">
        <v>238</v>
      </c>
      <c r="I198" s="200"/>
      <c r="L198" s="196"/>
      <c r="M198" s="201"/>
      <c r="N198" s="202"/>
      <c r="O198" s="202"/>
      <c r="P198" s="202"/>
      <c r="Q198" s="202"/>
      <c r="R198" s="202"/>
      <c r="S198" s="202"/>
      <c r="T198" s="203"/>
      <c r="AT198" s="197" t="s">
        <v>165</v>
      </c>
      <c r="AU198" s="197" t="s">
        <v>109</v>
      </c>
      <c r="AV198" s="14" t="s">
        <v>109</v>
      </c>
      <c r="AW198" s="14" t="s">
        <v>30</v>
      </c>
      <c r="AX198" s="14" t="s">
        <v>84</v>
      </c>
      <c r="AY198" s="197" t="s">
        <v>153</v>
      </c>
    </row>
    <row r="199" spans="1:65" s="2" customFormat="1" ht="16.5" customHeight="1">
      <c r="A199" s="35"/>
      <c r="B199" s="143"/>
      <c r="C199" s="212" t="s">
        <v>322</v>
      </c>
      <c r="D199" s="212" t="s">
        <v>241</v>
      </c>
      <c r="E199" s="213" t="s">
        <v>545</v>
      </c>
      <c r="F199" s="214" t="s">
        <v>546</v>
      </c>
      <c r="G199" s="215" t="s">
        <v>325</v>
      </c>
      <c r="H199" s="216">
        <v>238</v>
      </c>
      <c r="I199" s="217"/>
      <c r="J199" s="218">
        <f>ROUND(I199*H199,2)</f>
        <v>0</v>
      </c>
      <c r="K199" s="219"/>
      <c r="L199" s="220"/>
      <c r="M199" s="221" t="s">
        <v>1</v>
      </c>
      <c r="N199" s="222" t="s">
        <v>42</v>
      </c>
      <c r="O199" s="64"/>
      <c r="P199" s="185">
        <f>O199*H199</f>
        <v>0</v>
      </c>
      <c r="Q199" s="185">
        <v>8.0000000000000002E-3</v>
      </c>
      <c r="R199" s="185">
        <f>Q199*H199</f>
        <v>1.9040000000000001</v>
      </c>
      <c r="S199" s="185">
        <v>0</v>
      </c>
      <c r="T199" s="186">
        <f>S199*H199</f>
        <v>0</v>
      </c>
      <c r="U199" s="35"/>
      <c r="V199" s="35"/>
      <c r="W199" s="35"/>
      <c r="X199" s="35"/>
      <c r="Y199" s="35"/>
      <c r="Z199" s="35"/>
      <c r="AA199" s="35"/>
      <c r="AB199" s="35"/>
      <c r="AC199" s="35"/>
      <c r="AD199" s="35"/>
      <c r="AE199" s="35"/>
      <c r="AR199" s="187" t="s">
        <v>195</v>
      </c>
      <c r="AT199" s="187" t="s">
        <v>241</v>
      </c>
      <c r="AU199" s="187" t="s">
        <v>109</v>
      </c>
      <c r="AY199" s="18" t="s">
        <v>153</v>
      </c>
      <c r="BE199" s="104">
        <f>IF(N199="základná",J199,0)</f>
        <v>0</v>
      </c>
      <c r="BF199" s="104">
        <f>IF(N199="znížená",J199,0)</f>
        <v>0</v>
      </c>
      <c r="BG199" s="104">
        <f>IF(N199="zákl. prenesená",J199,0)</f>
        <v>0</v>
      </c>
      <c r="BH199" s="104">
        <f>IF(N199="zníž. prenesená",J199,0)</f>
        <v>0</v>
      </c>
      <c r="BI199" s="104">
        <f>IF(N199="nulová",J199,0)</f>
        <v>0</v>
      </c>
      <c r="BJ199" s="18" t="s">
        <v>109</v>
      </c>
      <c r="BK199" s="104">
        <f>ROUND(I199*H199,2)</f>
        <v>0</v>
      </c>
      <c r="BL199" s="18" t="s">
        <v>159</v>
      </c>
      <c r="BM199" s="187" t="s">
        <v>547</v>
      </c>
    </row>
    <row r="200" spans="1:65" s="2" customFormat="1" ht="33" customHeight="1">
      <c r="A200" s="35"/>
      <c r="B200" s="143"/>
      <c r="C200" s="175" t="s">
        <v>327</v>
      </c>
      <c r="D200" s="175" t="s">
        <v>155</v>
      </c>
      <c r="E200" s="176" t="s">
        <v>548</v>
      </c>
      <c r="F200" s="177" t="s">
        <v>549</v>
      </c>
      <c r="G200" s="178" t="s">
        <v>325</v>
      </c>
      <c r="H200" s="179">
        <v>20</v>
      </c>
      <c r="I200" s="180"/>
      <c r="J200" s="181">
        <f>ROUND(I200*H200,2)</f>
        <v>0</v>
      </c>
      <c r="K200" s="182"/>
      <c r="L200" s="36"/>
      <c r="M200" s="183" t="s">
        <v>1</v>
      </c>
      <c r="N200" s="184" t="s">
        <v>42</v>
      </c>
      <c r="O200" s="64"/>
      <c r="P200" s="185">
        <f>O200*H200</f>
        <v>0</v>
      </c>
      <c r="Q200" s="185">
        <v>4.8000000000000001E-4</v>
      </c>
      <c r="R200" s="185">
        <f>Q200*H200</f>
        <v>9.6000000000000009E-3</v>
      </c>
      <c r="S200" s="185">
        <v>0</v>
      </c>
      <c r="T200" s="186">
        <f>S200*H200</f>
        <v>0</v>
      </c>
      <c r="U200" s="35"/>
      <c r="V200" s="35"/>
      <c r="W200" s="35"/>
      <c r="X200" s="35"/>
      <c r="Y200" s="35"/>
      <c r="Z200" s="35"/>
      <c r="AA200" s="35"/>
      <c r="AB200" s="35"/>
      <c r="AC200" s="35"/>
      <c r="AD200" s="35"/>
      <c r="AE200" s="35"/>
      <c r="AR200" s="187" t="s">
        <v>159</v>
      </c>
      <c r="AT200" s="187" t="s">
        <v>155</v>
      </c>
      <c r="AU200" s="187" t="s">
        <v>109</v>
      </c>
      <c r="AY200" s="18" t="s">
        <v>153</v>
      </c>
      <c r="BE200" s="104">
        <f>IF(N200="základná",J200,0)</f>
        <v>0</v>
      </c>
      <c r="BF200" s="104">
        <f>IF(N200="znížená",J200,0)</f>
        <v>0</v>
      </c>
      <c r="BG200" s="104">
        <f>IF(N200="zákl. prenesená",J200,0)</f>
        <v>0</v>
      </c>
      <c r="BH200" s="104">
        <f>IF(N200="zníž. prenesená",J200,0)</f>
        <v>0</v>
      </c>
      <c r="BI200" s="104">
        <f>IF(N200="nulová",J200,0)</f>
        <v>0</v>
      </c>
      <c r="BJ200" s="18" t="s">
        <v>109</v>
      </c>
      <c r="BK200" s="104">
        <f>ROUND(I200*H200,2)</f>
        <v>0</v>
      </c>
      <c r="BL200" s="18" t="s">
        <v>159</v>
      </c>
      <c r="BM200" s="187" t="s">
        <v>550</v>
      </c>
    </row>
    <row r="201" spans="1:65" s="2" customFormat="1" ht="16.5" customHeight="1">
      <c r="A201" s="35"/>
      <c r="B201" s="143"/>
      <c r="C201" s="212" t="s">
        <v>331</v>
      </c>
      <c r="D201" s="212" t="s">
        <v>241</v>
      </c>
      <c r="E201" s="213" t="s">
        <v>551</v>
      </c>
      <c r="F201" s="214" t="s">
        <v>552</v>
      </c>
      <c r="G201" s="215" t="s">
        <v>325</v>
      </c>
      <c r="H201" s="216">
        <v>60</v>
      </c>
      <c r="I201" s="217"/>
      <c r="J201" s="218">
        <f>ROUND(I201*H201,2)</f>
        <v>0</v>
      </c>
      <c r="K201" s="219"/>
      <c r="L201" s="220"/>
      <c r="M201" s="221" t="s">
        <v>1</v>
      </c>
      <c r="N201" s="222" t="s">
        <v>42</v>
      </c>
      <c r="O201" s="64"/>
      <c r="P201" s="185">
        <f>O201*H201</f>
        <v>0</v>
      </c>
      <c r="Q201" s="185">
        <v>0</v>
      </c>
      <c r="R201" s="185">
        <f>Q201*H201</f>
        <v>0</v>
      </c>
      <c r="S201" s="185">
        <v>0</v>
      </c>
      <c r="T201" s="186">
        <f>S201*H201</f>
        <v>0</v>
      </c>
      <c r="U201" s="35"/>
      <c r="V201" s="35"/>
      <c r="W201" s="35"/>
      <c r="X201" s="35"/>
      <c r="Y201" s="35"/>
      <c r="Z201" s="35"/>
      <c r="AA201" s="35"/>
      <c r="AB201" s="35"/>
      <c r="AC201" s="35"/>
      <c r="AD201" s="35"/>
      <c r="AE201" s="35"/>
      <c r="AR201" s="187" t="s">
        <v>195</v>
      </c>
      <c r="AT201" s="187" t="s">
        <v>241</v>
      </c>
      <c r="AU201" s="187" t="s">
        <v>109</v>
      </c>
      <c r="AY201" s="18" t="s">
        <v>153</v>
      </c>
      <c r="BE201" s="104">
        <f>IF(N201="základná",J201,0)</f>
        <v>0</v>
      </c>
      <c r="BF201" s="104">
        <f>IF(N201="znížená",J201,0)</f>
        <v>0</v>
      </c>
      <c r="BG201" s="104">
        <f>IF(N201="zákl. prenesená",J201,0)</f>
        <v>0</v>
      </c>
      <c r="BH201" s="104">
        <f>IF(N201="zníž. prenesená",J201,0)</f>
        <v>0</v>
      </c>
      <c r="BI201" s="104">
        <f>IF(N201="nulová",J201,0)</f>
        <v>0</v>
      </c>
      <c r="BJ201" s="18" t="s">
        <v>109</v>
      </c>
      <c r="BK201" s="104">
        <f>ROUND(I201*H201,2)</f>
        <v>0</v>
      </c>
      <c r="BL201" s="18" t="s">
        <v>159</v>
      </c>
      <c r="BM201" s="187" t="s">
        <v>553</v>
      </c>
    </row>
    <row r="202" spans="1:65" s="14" customFormat="1" ht="11.25">
      <c r="B202" s="196"/>
      <c r="D202" s="189" t="s">
        <v>165</v>
      </c>
      <c r="E202" s="197" t="s">
        <v>1</v>
      </c>
      <c r="F202" s="198" t="s">
        <v>554</v>
      </c>
      <c r="H202" s="199">
        <v>60</v>
      </c>
      <c r="I202" s="200"/>
      <c r="L202" s="196"/>
      <c r="M202" s="201"/>
      <c r="N202" s="202"/>
      <c r="O202" s="202"/>
      <c r="P202" s="202"/>
      <c r="Q202" s="202"/>
      <c r="R202" s="202"/>
      <c r="S202" s="202"/>
      <c r="T202" s="203"/>
      <c r="AT202" s="197" t="s">
        <v>165</v>
      </c>
      <c r="AU202" s="197" t="s">
        <v>109</v>
      </c>
      <c r="AV202" s="14" t="s">
        <v>109</v>
      </c>
      <c r="AW202" s="14" t="s">
        <v>30</v>
      </c>
      <c r="AX202" s="14" t="s">
        <v>84</v>
      </c>
      <c r="AY202" s="197" t="s">
        <v>153</v>
      </c>
    </row>
    <row r="203" spans="1:65" s="2" customFormat="1" ht="16.5" customHeight="1">
      <c r="A203" s="35"/>
      <c r="B203" s="143"/>
      <c r="C203" s="212" t="s">
        <v>336</v>
      </c>
      <c r="D203" s="212" t="s">
        <v>241</v>
      </c>
      <c r="E203" s="213" t="s">
        <v>555</v>
      </c>
      <c r="F203" s="214" t="s">
        <v>556</v>
      </c>
      <c r="G203" s="215" t="s">
        <v>158</v>
      </c>
      <c r="H203" s="216">
        <v>30</v>
      </c>
      <c r="I203" s="217"/>
      <c r="J203" s="218">
        <f>ROUND(I203*H203,2)</f>
        <v>0</v>
      </c>
      <c r="K203" s="219"/>
      <c r="L203" s="220"/>
      <c r="M203" s="221" t="s">
        <v>1</v>
      </c>
      <c r="N203" s="222" t="s">
        <v>42</v>
      </c>
      <c r="O203" s="64"/>
      <c r="P203" s="185">
        <f>O203*H203</f>
        <v>0</v>
      </c>
      <c r="Q203" s="185">
        <v>0</v>
      </c>
      <c r="R203" s="185">
        <f>Q203*H203</f>
        <v>0</v>
      </c>
      <c r="S203" s="185">
        <v>0</v>
      </c>
      <c r="T203" s="186">
        <f>S203*H203</f>
        <v>0</v>
      </c>
      <c r="U203" s="35"/>
      <c r="V203" s="35"/>
      <c r="W203" s="35"/>
      <c r="X203" s="35"/>
      <c r="Y203" s="35"/>
      <c r="Z203" s="35"/>
      <c r="AA203" s="35"/>
      <c r="AB203" s="35"/>
      <c r="AC203" s="35"/>
      <c r="AD203" s="35"/>
      <c r="AE203" s="35"/>
      <c r="AR203" s="187" t="s">
        <v>195</v>
      </c>
      <c r="AT203" s="187" t="s">
        <v>241</v>
      </c>
      <c r="AU203" s="187" t="s">
        <v>109</v>
      </c>
      <c r="AY203" s="18" t="s">
        <v>153</v>
      </c>
      <c r="BE203" s="104">
        <f>IF(N203="základná",J203,0)</f>
        <v>0</v>
      </c>
      <c r="BF203" s="104">
        <f>IF(N203="znížená",J203,0)</f>
        <v>0</v>
      </c>
      <c r="BG203" s="104">
        <f>IF(N203="zákl. prenesená",J203,0)</f>
        <v>0</v>
      </c>
      <c r="BH203" s="104">
        <f>IF(N203="zníž. prenesená",J203,0)</f>
        <v>0</v>
      </c>
      <c r="BI203" s="104">
        <f>IF(N203="nulová",J203,0)</f>
        <v>0</v>
      </c>
      <c r="BJ203" s="18" t="s">
        <v>109</v>
      </c>
      <c r="BK203" s="104">
        <f>ROUND(I203*H203,2)</f>
        <v>0</v>
      </c>
      <c r="BL203" s="18" t="s">
        <v>159</v>
      </c>
      <c r="BM203" s="187" t="s">
        <v>557</v>
      </c>
    </row>
    <row r="204" spans="1:65" s="14" customFormat="1" ht="11.25">
      <c r="B204" s="196"/>
      <c r="D204" s="189" t="s">
        <v>165</v>
      </c>
      <c r="E204" s="197" t="s">
        <v>1</v>
      </c>
      <c r="F204" s="198" t="s">
        <v>558</v>
      </c>
      <c r="H204" s="199">
        <v>30</v>
      </c>
      <c r="I204" s="200"/>
      <c r="L204" s="196"/>
      <c r="M204" s="201"/>
      <c r="N204" s="202"/>
      <c r="O204" s="202"/>
      <c r="P204" s="202"/>
      <c r="Q204" s="202"/>
      <c r="R204" s="202"/>
      <c r="S204" s="202"/>
      <c r="T204" s="203"/>
      <c r="AT204" s="197" t="s">
        <v>165</v>
      </c>
      <c r="AU204" s="197" t="s">
        <v>109</v>
      </c>
      <c r="AV204" s="14" t="s">
        <v>109</v>
      </c>
      <c r="AW204" s="14" t="s">
        <v>30</v>
      </c>
      <c r="AX204" s="14" t="s">
        <v>84</v>
      </c>
      <c r="AY204" s="197" t="s">
        <v>153</v>
      </c>
    </row>
    <row r="205" spans="1:65" s="2" customFormat="1" ht="16.5" customHeight="1">
      <c r="A205" s="35"/>
      <c r="B205" s="143"/>
      <c r="C205" s="175" t="s">
        <v>342</v>
      </c>
      <c r="D205" s="175" t="s">
        <v>155</v>
      </c>
      <c r="E205" s="176" t="s">
        <v>559</v>
      </c>
      <c r="F205" s="177" t="s">
        <v>560</v>
      </c>
      <c r="G205" s="178" t="s">
        <v>325</v>
      </c>
      <c r="H205" s="179">
        <v>20</v>
      </c>
      <c r="I205" s="180"/>
      <c r="J205" s="181">
        <f>ROUND(I205*H205,2)</f>
        <v>0</v>
      </c>
      <c r="K205" s="182"/>
      <c r="L205" s="36"/>
      <c r="M205" s="183" t="s">
        <v>1</v>
      </c>
      <c r="N205" s="184" t="s">
        <v>42</v>
      </c>
      <c r="O205" s="64"/>
      <c r="P205" s="185">
        <f>O205*H205</f>
        <v>0</v>
      </c>
      <c r="Q205" s="185">
        <v>1.6000000000000001E-4</v>
      </c>
      <c r="R205" s="185">
        <f>Q205*H205</f>
        <v>3.2000000000000002E-3</v>
      </c>
      <c r="S205" s="185">
        <v>0</v>
      </c>
      <c r="T205" s="186">
        <f>S205*H205</f>
        <v>0</v>
      </c>
      <c r="U205" s="35"/>
      <c r="V205" s="35"/>
      <c r="W205" s="35"/>
      <c r="X205" s="35"/>
      <c r="Y205" s="35"/>
      <c r="Z205" s="35"/>
      <c r="AA205" s="35"/>
      <c r="AB205" s="35"/>
      <c r="AC205" s="35"/>
      <c r="AD205" s="35"/>
      <c r="AE205" s="35"/>
      <c r="AR205" s="187" t="s">
        <v>159</v>
      </c>
      <c r="AT205" s="187" t="s">
        <v>155</v>
      </c>
      <c r="AU205" s="187" t="s">
        <v>109</v>
      </c>
      <c r="AY205" s="18" t="s">
        <v>153</v>
      </c>
      <c r="BE205" s="104">
        <f>IF(N205="základná",J205,0)</f>
        <v>0</v>
      </c>
      <c r="BF205" s="104">
        <f>IF(N205="znížená",J205,0)</f>
        <v>0</v>
      </c>
      <c r="BG205" s="104">
        <f>IF(N205="zákl. prenesená",J205,0)</f>
        <v>0</v>
      </c>
      <c r="BH205" s="104">
        <f>IF(N205="zníž. prenesená",J205,0)</f>
        <v>0</v>
      </c>
      <c r="BI205" s="104">
        <f>IF(N205="nulová",J205,0)</f>
        <v>0</v>
      </c>
      <c r="BJ205" s="18" t="s">
        <v>109</v>
      </c>
      <c r="BK205" s="104">
        <f>ROUND(I205*H205,2)</f>
        <v>0</v>
      </c>
      <c r="BL205" s="18" t="s">
        <v>159</v>
      </c>
      <c r="BM205" s="187" t="s">
        <v>561</v>
      </c>
    </row>
    <row r="206" spans="1:65" s="2" customFormat="1" ht="24.2" customHeight="1">
      <c r="A206" s="35"/>
      <c r="B206" s="143"/>
      <c r="C206" s="175" t="s">
        <v>347</v>
      </c>
      <c r="D206" s="175" t="s">
        <v>155</v>
      </c>
      <c r="E206" s="176" t="s">
        <v>562</v>
      </c>
      <c r="F206" s="177" t="s">
        <v>563</v>
      </c>
      <c r="G206" s="178" t="s">
        <v>325</v>
      </c>
      <c r="H206" s="179">
        <v>20</v>
      </c>
      <c r="I206" s="180"/>
      <c r="J206" s="181">
        <f>ROUND(I206*H206,2)</f>
        <v>0</v>
      </c>
      <c r="K206" s="182"/>
      <c r="L206" s="36"/>
      <c r="M206" s="183" t="s">
        <v>1</v>
      </c>
      <c r="N206" s="184" t="s">
        <v>42</v>
      </c>
      <c r="O206" s="64"/>
      <c r="P206" s="185">
        <f>O206*H206</f>
        <v>0</v>
      </c>
      <c r="Q206" s="185">
        <v>0</v>
      </c>
      <c r="R206" s="185">
        <f>Q206*H206</f>
        <v>0</v>
      </c>
      <c r="S206" s="185">
        <v>0</v>
      </c>
      <c r="T206" s="186">
        <f>S206*H206</f>
        <v>0</v>
      </c>
      <c r="U206" s="35"/>
      <c r="V206" s="35"/>
      <c r="W206" s="35"/>
      <c r="X206" s="35"/>
      <c r="Y206" s="35"/>
      <c r="Z206" s="35"/>
      <c r="AA206" s="35"/>
      <c r="AB206" s="35"/>
      <c r="AC206" s="35"/>
      <c r="AD206" s="35"/>
      <c r="AE206" s="35"/>
      <c r="AR206" s="187" t="s">
        <v>159</v>
      </c>
      <c r="AT206" s="187" t="s">
        <v>155</v>
      </c>
      <c r="AU206" s="187" t="s">
        <v>109</v>
      </c>
      <c r="AY206" s="18" t="s">
        <v>153</v>
      </c>
      <c r="BE206" s="104">
        <f>IF(N206="základná",J206,0)</f>
        <v>0</v>
      </c>
      <c r="BF206" s="104">
        <f>IF(N206="znížená",J206,0)</f>
        <v>0</v>
      </c>
      <c r="BG206" s="104">
        <f>IF(N206="zákl. prenesená",J206,0)</f>
        <v>0</v>
      </c>
      <c r="BH206" s="104">
        <f>IF(N206="zníž. prenesená",J206,0)</f>
        <v>0</v>
      </c>
      <c r="BI206" s="104">
        <f>IF(N206="nulová",J206,0)</f>
        <v>0</v>
      </c>
      <c r="BJ206" s="18" t="s">
        <v>109</v>
      </c>
      <c r="BK206" s="104">
        <f>ROUND(I206*H206,2)</f>
        <v>0</v>
      </c>
      <c r="BL206" s="18" t="s">
        <v>159</v>
      </c>
      <c r="BM206" s="187" t="s">
        <v>564</v>
      </c>
    </row>
    <row r="207" spans="1:65" s="2" customFormat="1" ht="44.25" customHeight="1">
      <c r="A207" s="35"/>
      <c r="B207" s="143"/>
      <c r="C207" s="175" t="s">
        <v>351</v>
      </c>
      <c r="D207" s="175" t="s">
        <v>155</v>
      </c>
      <c r="E207" s="176" t="s">
        <v>565</v>
      </c>
      <c r="F207" s="177" t="s">
        <v>566</v>
      </c>
      <c r="G207" s="178" t="s">
        <v>325</v>
      </c>
      <c r="H207" s="179">
        <v>20</v>
      </c>
      <c r="I207" s="180"/>
      <c r="J207" s="181">
        <f>ROUND(I207*H207,2)</f>
        <v>0</v>
      </c>
      <c r="K207" s="182"/>
      <c r="L207" s="36"/>
      <c r="M207" s="183" t="s">
        <v>1</v>
      </c>
      <c r="N207" s="184" t="s">
        <v>42</v>
      </c>
      <c r="O207" s="64"/>
      <c r="P207" s="185">
        <f>O207*H207</f>
        <v>0</v>
      </c>
      <c r="Q207" s="185">
        <v>0</v>
      </c>
      <c r="R207" s="185">
        <f>Q207*H207</f>
        <v>0</v>
      </c>
      <c r="S207" s="185">
        <v>0</v>
      </c>
      <c r="T207" s="186">
        <f>S207*H207</f>
        <v>0</v>
      </c>
      <c r="U207" s="35"/>
      <c r="V207" s="35"/>
      <c r="W207" s="35"/>
      <c r="X207" s="35"/>
      <c r="Y207" s="35"/>
      <c r="Z207" s="35"/>
      <c r="AA207" s="35"/>
      <c r="AB207" s="35"/>
      <c r="AC207" s="35"/>
      <c r="AD207" s="35"/>
      <c r="AE207" s="35"/>
      <c r="AR207" s="187" t="s">
        <v>159</v>
      </c>
      <c r="AT207" s="187" t="s">
        <v>155</v>
      </c>
      <c r="AU207" s="187" t="s">
        <v>109</v>
      </c>
      <c r="AY207" s="18" t="s">
        <v>153</v>
      </c>
      <c r="BE207" s="104">
        <f>IF(N207="základná",J207,0)</f>
        <v>0</v>
      </c>
      <c r="BF207" s="104">
        <f>IF(N207="znížená",J207,0)</f>
        <v>0</v>
      </c>
      <c r="BG207" s="104">
        <f>IF(N207="zákl. prenesená",J207,0)</f>
        <v>0</v>
      </c>
      <c r="BH207" s="104">
        <f>IF(N207="zníž. prenesená",J207,0)</f>
        <v>0</v>
      </c>
      <c r="BI207" s="104">
        <f>IF(N207="nulová",J207,0)</f>
        <v>0</v>
      </c>
      <c r="BJ207" s="18" t="s">
        <v>109</v>
      </c>
      <c r="BK207" s="104">
        <f>ROUND(I207*H207,2)</f>
        <v>0</v>
      </c>
      <c r="BL207" s="18" t="s">
        <v>159</v>
      </c>
      <c r="BM207" s="187" t="s">
        <v>567</v>
      </c>
    </row>
    <row r="208" spans="1:65" s="2" customFormat="1" ht="24.2" customHeight="1">
      <c r="A208" s="35"/>
      <c r="B208" s="143"/>
      <c r="C208" s="175" t="s">
        <v>356</v>
      </c>
      <c r="D208" s="175" t="s">
        <v>155</v>
      </c>
      <c r="E208" s="176" t="s">
        <v>568</v>
      </c>
      <c r="F208" s="177" t="s">
        <v>569</v>
      </c>
      <c r="G208" s="178" t="s">
        <v>237</v>
      </c>
      <c r="H208" s="179">
        <v>2310.2800000000002</v>
      </c>
      <c r="I208" s="180"/>
      <c r="J208" s="181">
        <f>ROUND(I208*H208,2)</f>
        <v>0</v>
      </c>
      <c r="K208" s="182"/>
      <c r="L208" s="36"/>
      <c r="M208" s="183" t="s">
        <v>1</v>
      </c>
      <c r="N208" s="184" t="s">
        <v>42</v>
      </c>
      <c r="O208" s="64"/>
      <c r="P208" s="185">
        <f>O208*H208</f>
        <v>0</v>
      </c>
      <c r="Q208" s="185">
        <v>0</v>
      </c>
      <c r="R208" s="185">
        <f>Q208*H208</f>
        <v>0</v>
      </c>
      <c r="S208" s="185">
        <v>0</v>
      </c>
      <c r="T208" s="186">
        <f>S208*H208</f>
        <v>0</v>
      </c>
      <c r="U208" s="35"/>
      <c r="V208" s="35"/>
      <c r="W208" s="35"/>
      <c r="X208" s="35"/>
      <c r="Y208" s="35"/>
      <c r="Z208" s="35"/>
      <c r="AA208" s="35"/>
      <c r="AB208" s="35"/>
      <c r="AC208" s="35"/>
      <c r="AD208" s="35"/>
      <c r="AE208" s="35"/>
      <c r="AR208" s="187" t="s">
        <v>159</v>
      </c>
      <c r="AT208" s="187" t="s">
        <v>155</v>
      </c>
      <c r="AU208" s="187" t="s">
        <v>109</v>
      </c>
      <c r="AY208" s="18" t="s">
        <v>153</v>
      </c>
      <c r="BE208" s="104">
        <f>IF(N208="základná",J208,0)</f>
        <v>0</v>
      </c>
      <c r="BF208" s="104">
        <f>IF(N208="znížená",J208,0)</f>
        <v>0</v>
      </c>
      <c r="BG208" s="104">
        <f>IF(N208="zákl. prenesená",J208,0)</f>
        <v>0</v>
      </c>
      <c r="BH208" s="104">
        <f>IF(N208="zníž. prenesená",J208,0)</f>
        <v>0</v>
      </c>
      <c r="BI208" s="104">
        <f>IF(N208="nulová",J208,0)</f>
        <v>0</v>
      </c>
      <c r="BJ208" s="18" t="s">
        <v>109</v>
      </c>
      <c r="BK208" s="104">
        <f>ROUND(I208*H208,2)</f>
        <v>0</v>
      </c>
      <c r="BL208" s="18" t="s">
        <v>159</v>
      </c>
      <c r="BM208" s="187" t="s">
        <v>570</v>
      </c>
    </row>
    <row r="209" spans="1:65" s="14" customFormat="1" ht="11.25">
      <c r="B209" s="196"/>
      <c r="D209" s="189" t="s">
        <v>165</v>
      </c>
      <c r="E209" s="197" t="s">
        <v>1</v>
      </c>
      <c r="F209" s="198" t="s">
        <v>451</v>
      </c>
      <c r="H209" s="199">
        <v>2310.2800000000002</v>
      </c>
      <c r="I209" s="200"/>
      <c r="L209" s="196"/>
      <c r="M209" s="201"/>
      <c r="N209" s="202"/>
      <c r="O209" s="202"/>
      <c r="P209" s="202"/>
      <c r="Q209" s="202"/>
      <c r="R209" s="202"/>
      <c r="S209" s="202"/>
      <c r="T209" s="203"/>
      <c r="AT209" s="197" t="s">
        <v>165</v>
      </c>
      <c r="AU209" s="197" t="s">
        <v>109</v>
      </c>
      <c r="AV209" s="14" t="s">
        <v>109</v>
      </c>
      <c r="AW209" s="14" t="s">
        <v>30</v>
      </c>
      <c r="AX209" s="14" t="s">
        <v>84</v>
      </c>
      <c r="AY209" s="197" t="s">
        <v>153</v>
      </c>
    </row>
    <row r="210" spans="1:65" s="2" customFormat="1" ht="16.5" customHeight="1">
      <c r="A210" s="35"/>
      <c r="B210" s="143"/>
      <c r="C210" s="212" t="s">
        <v>361</v>
      </c>
      <c r="D210" s="212" t="s">
        <v>241</v>
      </c>
      <c r="E210" s="213" t="s">
        <v>571</v>
      </c>
      <c r="F210" s="214" t="s">
        <v>572</v>
      </c>
      <c r="G210" s="215" t="s">
        <v>573</v>
      </c>
      <c r="H210" s="216">
        <v>0.69299999999999995</v>
      </c>
      <c r="I210" s="217"/>
      <c r="J210" s="218">
        <f>ROUND(I210*H210,2)</f>
        <v>0</v>
      </c>
      <c r="K210" s="219"/>
      <c r="L210" s="220"/>
      <c r="M210" s="221" t="s">
        <v>1</v>
      </c>
      <c r="N210" s="222" t="s">
        <v>42</v>
      </c>
      <c r="O210" s="64"/>
      <c r="P210" s="185">
        <f>O210*H210</f>
        <v>0</v>
      </c>
      <c r="Q210" s="185">
        <v>0</v>
      </c>
      <c r="R210" s="185">
        <f>Q210*H210</f>
        <v>0</v>
      </c>
      <c r="S210" s="185">
        <v>0</v>
      </c>
      <c r="T210" s="186">
        <f>S210*H210</f>
        <v>0</v>
      </c>
      <c r="U210" s="35"/>
      <c r="V210" s="35"/>
      <c r="W210" s="35"/>
      <c r="X210" s="35"/>
      <c r="Y210" s="35"/>
      <c r="Z210" s="35"/>
      <c r="AA210" s="35"/>
      <c r="AB210" s="35"/>
      <c r="AC210" s="35"/>
      <c r="AD210" s="35"/>
      <c r="AE210" s="35"/>
      <c r="AR210" s="187" t="s">
        <v>195</v>
      </c>
      <c r="AT210" s="187" t="s">
        <v>241</v>
      </c>
      <c r="AU210" s="187" t="s">
        <v>109</v>
      </c>
      <c r="AY210" s="18" t="s">
        <v>153</v>
      </c>
      <c r="BE210" s="104">
        <f>IF(N210="základná",J210,0)</f>
        <v>0</v>
      </c>
      <c r="BF210" s="104">
        <f>IF(N210="znížená",J210,0)</f>
        <v>0</v>
      </c>
      <c r="BG210" s="104">
        <f>IF(N210="zákl. prenesená",J210,0)</f>
        <v>0</v>
      </c>
      <c r="BH210" s="104">
        <f>IF(N210="zníž. prenesená",J210,0)</f>
        <v>0</v>
      </c>
      <c r="BI210" s="104">
        <f>IF(N210="nulová",J210,0)</f>
        <v>0</v>
      </c>
      <c r="BJ210" s="18" t="s">
        <v>109</v>
      </c>
      <c r="BK210" s="104">
        <f>ROUND(I210*H210,2)</f>
        <v>0</v>
      </c>
      <c r="BL210" s="18" t="s">
        <v>159</v>
      </c>
      <c r="BM210" s="187" t="s">
        <v>574</v>
      </c>
    </row>
    <row r="211" spans="1:65" s="14" customFormat="1" ht="11.25">
      <c r="B211" s="196"/>
      <c r="D211" s="189" t="s">
        <v>165</v>
      </c>
      <c r="E211" s="197" t="s">
        <v>1</v>
      </c>
      <c r="F211" s="198" t="s">
        <v>575</v>
      </c>
      <c r="H211" s="199">
        <v>0.69299999999999995</v>
      </c>
      <c r="I211" s="200"/>
      <c r="L211" s="196"/>
      <c r="M211" s="201"/>
      <c r="N211" s="202"/>
      <c r="O211" s="202"/>
      <c r="P211" s="202"/>
      <c r="Q211" s="202"/>
      <c r="R211" s="202"/>
      <c r="S211" s="202"/>
      <c r="T211" s="203"/>
      <c r="AT211" s="197" t="s">
        <v>165</v>
      </c>
      <c r="AU211" s="197" t="s">
        <v>109</v>
      </c>
      <c r="AV211" s="14" t="s">
        <v>109</v>
      </c>
      <c r="AW211" s="14" t="s">
        <v>30</v>
      </c>
      <c r="AX211" s="14" t="s">
        <v>84</v>
      </c>
      <c r="AY211" s="197" t="s">
        <v>153</v>
      </c>
    </row>
    <row r="212" spans="1:65" s="2" customFormat="1" ht="24.2" customHeight="1">
      <c r="A212" s="35"/>
      <c r="B212" s="143"/>
      <c r="C212" s="175" t="s">
        <v>367</v>
      </c>
      <c r="D212" s="175" t="s">
        <v>155</v>
      </c>
      <c r="E212" s="176" t="s">
        <v>576</v>
      </c>
      <c r="F212" s="177" t="s">
        <v>577</v>
      </c>
      <c r="G212" s="178" t="s">
        <v>325</v>
      </c>
      <c r="H212" s="179">
        <v>258</v>
      </c>
      <c r="I212" s="180"/>
      <c r="J212" s="181">
        <f>ROUND(I212*H212,2)</f>
        <v>0</v>
      </c>
      <c r="K212" s="182"/>
      <c r="L212" s="36"/>
      <c r="M212" s="183" t="s">
        <v>1</v>
      </c>
      <c r="N212" s="184" t="s">
        <v>42</v>
      </c>
      <c r="O212" s="64"/>
      <c r="P212" s="185">
        <f>O212*H212</f>
        <v>0</v>
      </c>
      <c r="Q212" s="185">
        <v>0</v>
      </c>
      <c r="R212" s="185">
        <f>Q212*H212</f>
        <v>0</v>
      </c>
      <c r="S212" s="185">
        <v>0</v>
      </c>
      <c r="T212" s="186">
        <f>S212*H212</f>
        <v>0</v>
      </c>
      <c r="U212" s="35"/>
      <c r="V212" s="35"/>
      <c r="W212" s="35"/>
      <c r="X212" s="35"/>
      <c r="Y212" s="35"/>
      <c r="Z212" s="35"/>
      <c r="AA212" s="35"/>
      <c r="AB212" s="35"/>
      <c r="AC212" s="35"/>
      <c r="AD212" s="35"/>
      <c r="AE212" s="35"/>
      <c r="AR212" s="187" t="s">
        <v>159</v>
      </c>
      <c r="AT212" s="187" t="s">
        <v>155</v>
      </c>
      <c r="AU212" s="187" t="s">
        <v>109</v>
      </c>
      <c r="AY212" s="18" t="s">
        <v>153</v>
      </c>
      <c r="BE212" s="104">
        <f>IF(N212="základná",J212,0)</f>
        <v>0</v>
      </c>
      <c r="BF212" s="104">
        <f>IF(N212="znížená",J212,0)</f>
        <v>0</v>
      </c>
      <c r="BG212" s="104">
        <f>IF(N212="zákl. prenesená",J212,0)</f>
        <v>0</v>
      </c>
      <c r="BH212" s="104">
        <f>IF(N212="zníž. prenesená",J212,0)</f>
        <v>0</v>
      </c>
      <c r="BI212" s="104">
        <f>IF(N212="nulová",J212,0)</f>
        <v>0</v>
      </c>
      <c r="BJ212" s="18" t="s">
        <v>109</v>
      </c>
      <c r="BK212" s="104">
        <f>ROUND(I212*H212,2)</f>
        <v>0</v>
      </c>
      <c r="BL212" s="18" t="s">
        <v>159</v>
      </c>
      <c r="BM212" s="187" t="s">
        <v>578</v>
      </c>
    </row>
    <row r="213" spans="1:65" s="14" customFormat="1" ht="11.25">
      <c r="B213" s="196"/>
      <c r="D213" s="189" t="s">
        <v>165</v>
      </c>
      <c r="E213" s="197" t="s">
        <v>1</v>
      </c>
      <c r="F213" s="198" t="s">
        <v>7</v>
      </c>
      <c r="H213" s="199">
        <v>20</v>
      </c>
      <c r="I213" s="200"/>
      <c r="L213" s="196"/>
      <c r="M213" s="201"/>
      <c r="N213" s="202"/>
      <c r="O213" s="202"/>
      <c r="P213" s="202"/>
      <c r="Q213" s="202"/>
      <c r="R213" s="202"/>
      <c r="S213" s="202"/>
      <c r="T213" s="203"/>
      <c r="AT213" s="197" t="s">
        <v>165</v>
      </c>
      <c r="AU213" s="197" t="s">
        <v>109</v>
      </c>
      <c r="AV213" s="14" t="s">
        <v>109</v>
      </c>
      <c r="AW213" s="14" t="s">
        <v>30</v>
      </c>
      <c r="AX213" s="14" t="s">
        <v>76</v>
      </c>
      <c r="AY213" s="197" t="s">
        <v>153</v>
      </c>
    </row>
    <row r="214" spans="1:65" s="13" customFormat="1" ht="11.25">
      <c r="B214" s="188"/>
      <c r="D214" s="189" t="s">
        <v>165</v>
      </c>
      <c r="E214" s="190" t="s">
        <v>1</v>
      </c>
      <c r="F214" s="191" t="s">
        <v>579</v>
      </c>
      <c r="H214" s="190" t="s">
        <v>1</v>
      </c>
      <c r="I214" s="192"/>
      <c r="L214" s="188"/>
      <c r="M214" s="193"/>
      <c r="N214" s="194"/>
      <c r="O214" s="194"/>
      <c r="P214" s="194"/>
      <c r="Q214" s="194"/>
      <c r="R214" s="194"/>
      <c r="S214" s="194"/>
      <c r="T214" s="195"/>
      <c r="AT214" s="190" t="s">
        <v>165</v>
      </c>
      <c r="AU214" s="190" t="s">
        <v>109</v>
      </c>
      <c r="AV214" s="13" t="s">
        <v>84</v>
      </c>
      <c r="AW214" s="13" t="s">
        <v>30</v>
      </c>
      <c r="AX214" s="13" t="s">
        <v>76</v>
      </c>
      <c r="AY214" s="190" t="s">
        <v>153</v>
      </c>
    </row>
    <row r="215" spans="1:65" s="14" customFormat="1" ht="11.25">
      <c r="B215" s="196"/>
      <c r="D215" s="189" t="s">
        <v>165</v>
      </c>
      <c r="E215" s="197" t="s">
        <v>1</v>
      </c>
      <c r="F215" s="198" t="s">
        <v>544</v>
      </c>
      <c r="H215" s="199">
        <v>238</v>
      </c>
      <c r="I215" s="200"/>
      <c r="L215" s="196"/>
      <c r="M215" s="201"/>
      <c r="N215" s="202"/>
      <c r="O215" s="202"/>
      <c r="P215" s="202"/>
      <c r="Q215" s="202"/>
      <c r="R215" s="202"/>
      <c r="S215" s="202"/>
      <c r="T215" s="203"/>
      <c r="AT215" s="197" t="s">
        <v>165</v>
      </c>
      <c r="AU215" s="197" t="s">
        <v>109</v>
      </c>
      <c r="AV215" s="14" t="s">
        <v>109</v>
      </c>
      <c r="AW215" s="14" t="s">
        <v>30</v>
      </c>
      <c r="AX215" s="14" t="s">
        <v>76</v>
      </c>
      <c r="AY215" s="197" t="s">
        <v>153</v>
      </c>
    </row>
    <row r="216" spans="1:65" s="15" customFormat="1" ht="11.25">
      <c r="B216" s="204"/>
      <c r="D216" s="189" t="s">
        <v>165</v>
      </c>
      <c r="E216" s="205" t="s">
        <v>1</v>
      </c>
      <c r="F216" s="206" t="s">
        <v>170</v>
      </c>
      <c r="H216" s="207">
        <v>258</v>
      </c>
      <c r="I216" s="208"/>
      <c r="L216" s="204"/>
      <c r="M216" s="209"/>
      <c r="N216" s="210"/>
      <c r="O216" s="210"/>
      <c r="P216" s="210"/>
      <c r="Q216" s="210"/>
      <c r="R216" s="210"/>
      <c r="S216" s="210"/>
      <c r="T216" s="211"/>
      <c r="AT216" s="205" t="s">
        <v>165</v>
      </c>
      <c r="AU216" s="205" t="s">
        <v>109</v>
      </c>
      <c r="AV216" s="15" t="s">
        <v>159</v>
      </c>
      <c r="AW216" s="15" t="s">
        <v>30</v>
      </c>
      <c r="AX216" s="15" t="s">
        <v>84</v>
      </c>
      <c r="AY216" s="205" t="s">
        <v>153</v>
      </c>
    </row>
    <row r="217" spans="1:65" s="2" customFormat="1" ht="16.5" customHeight="1">
      <c r="A217" s="35"/>
      <c r="B217" s="143"/>
      <c r="C217" s="212" t="s">
        <v>375</v>
      </c>
      <c r="D217" s="212" t="s">
        <v>241</v>
      </c>
      <c r="E217" s="213" t="s">
        <v>580</v>
      </c>
      <c r="F217" s="214" t="s">
        <v>581</v>
      </c>
      <c r="G217" s="215" t="s">
        <v>325</v>
      </c>
      <c r="H217" s="216">
        <v>576</v>
      </c>
      <c r="I217" s="217"/>
      <c r="J217" s="218">
        <f>ROUND(I217*H217,2)</f>
        <v>0</v>
      </c>
      <c r="K217" s="219"/>
      <c r="L217" s="220"/>
      <c r="M217" s="221" t="s">
        <v>1</v>
      </c>
      <c r="N217" s="222" t="s">
        <v>42</v>
      </c>
      <c r="O217" s="64"/>
      <c r="P217" s="185">
        <f>O217*H217</f>
        <v>0</v>
      </c>
      <c r="Q217" s="185">
        <v>0</v>
      </c>
      <c r="R217" s="185">
        <f>Q217*H217</f>
        <v>0</v>
      </c>
      <c r="S217" s="185">
        <v>0</v>
      </c>
      <c r="T217" s="186">
        <f>S217*H217</f>
        <v>0</v>
      </c>
      <c r="U217" s="35"/>
      <c r="V217" s="35"/>
      <c r="W217" s="35"/>
      <c r="X217" s="35"/>
      <c r="Y217" s="35"/>
      <c r="Z217" s="35"/>
      <c r="AA217" s="35"/>
      <c r="AB217" s="35"/>
      <c r="AC217" s="35"/>
      <c r="AD217" s="35"/>
      <c r="AE217" s="35"/>
      <c r="AR217" s="187" t="s">
        <v>195</v>
      </c>
      <c r="AT217" s="187" t="s">
        <v>241</v>
      </c>
      <c r="AU217" s="187" t="s">
        <v>109</v>
      </c>
      <c r="AY217" s="18" t="s">
        <v>153</v>
      </c>
      <c r="BE217" s="104">
        <f>IF(N217="základná",J217,0)</f>
        <v>0</v>
      </c>
      <c r="BF217" s="104">
        <f>IF(N217="znížená",J217,0)</f>
        <v>0</v>
      </c>
      <c r="BG217" s="104">
        <f>IF(N217="zákl. prenesená",J217,0)</f>
        <v>0</v>
      </c>
      <c r="BH217" s="104">
        <f>IF(N217="zníž. prenesená",J217,0)</f>
        <v>0</v>
      </c>
      <c r="BI217" s="104">
        <f>IF(N217="nulová",J217,0)</f>
        <v>0</v>
      </c>
      <c r="BJ217" s="18" t="s">
        <v>109</v>
      </c>
      <c r="BK217" s="104">
        <f>ROUND(I217*H217,2)</f>
        <v>0</v>
      </c>
      <c r="BL217" s="18" t="s">
        <v>159</v>
      </c>
      <c r="BM217" s="187" t="s">
        <v>582</v>
      </c>
    </row>
    <row r="218" spans="1:65" s="14" customFormat="1" ht="11.25">
      <c r="B218" s="196"/>
      <c r="D218" s="189" t="s">
        <v>165</v>
      </c>
      <c r="E218" s="197" t="s">
        <v>1</v>
      </c>
      <c r="F218" s="198" t="s">
        <v>583</v>
      </c>
      <c r="H218" s="199">
        <v>100</v>
      </c>
      <c r="I218" s="200"/>
      <c r="L218" s="196"/>
      <c r="M218" s="201"/>
      <c r="N218" s="202"/>
      <c r="O218" s="202"/>
      <c r="P218" s="202"/>
      <c r="Q218" s="202"/>
      <c r="R218" s="202"/>
      <c r="S218" s="202"/>
      <c r="T218" s="203"/>
      <c r="AT218" s="197" t="s">
        <v>165</v>
      </c>
      <c r="AU218" s="197" t="s">
        <v>109</v>
      </c>
      <c r="AV218" s="14" t="s">
        <v>109</v>
      </c>
      <c r="AW218" s="14" t="s">
        <v>30</v>
      </c>
      <c r="AX218" s="14" t="s">
        <v>76</v>
      </c>
      <c r="AY218" s="197" t="s">
        <v>153</v>
      </c>
    </row>
    <row r="219" spans="1:65" s="13" customFormat="1" ht="11.25">
      <c r="B219" s="188"/>
      <c r="D219" s="189" t="s">
        <v>165</v>
      </c>
      <c r="E219" s="190" t="s">
        <v>1</v>
      </c>
      <c r="F219" s="191" t="s">
        <v>579</v>
      </c>
      <c r="H219" s="190" t="s">
        <v>1</v>
      </c>
      <c r="I219" s="192"/>
      <c r="L219" s="188"/>
      <c r="M219" s="193"/>
      <c r="N219" s="194"/>
      <c r="O219" s="194"/>
      <c r="P219" s="194"/>
      <c r="Q219" s="194"/>
      <c r="R219" s="194"/>
      <c r="S219" s="194"/>
      <c r="T219" s="195"/>
      <c r="AT219" s="190" t="s">
        <v>165</v>
      </c>
      <c r="AU219" s="190" t="s">
        <v>109</v>
      </c>
      <c r="AV219" s="13" t="s">
        <v>84</v>
      </c>
      <c r="AW219" s="13" t="s">
        <v>30</v>
      </c>
      <c r="AX219" s="13" t="s">
        <v>76</v>
      </c>
      <c r="AY219" s="190" t="s">
        <v>153</v>
      </c>
    </row>
    <row r="220" spans="1:65" s="14" customFormat="1" ht="11.25">
      <c r="B220" s="196"/>
      <c r="D220" s="189" t="s">
        <v>165</v>
      </c>
      <c r="E220" s="197" t="s">
        <v>1</v>
      </c>
      <c r="F220" s="198" t="s">
        <v>584</v>
      </c>
      <c r="H220" s="199">
        <v>476</v>
      </c>
      <c r="I220" s="200"/>
      <c r="L220" s="196"/>
      <c r="M220" s="201"/>
      <c r="N220" s="202"/>
      <c r="O220" s="202"/>
      <c r="P220" s="202"/>
      <c r="Q220" s="202"/>
      <c r="R220" s="202"/>
      <c r="S220" s="202"/>
      <c r="T220" s="203"/>
      <c r="AT220" s="197" t="s">
        <v>165</v>
      </c>
      <c r="AU220" s="197" t="s">
        <v>109</v>
      </c>
      <c r="AV220" s="14" t="s">
        <v>109</v>
      </c>
      <c r="AW220" s="14" t="s">
        <v>30</v>
      </c>
      <c r="AX220" s="14" t="s">
        <v>76</v>
      </c>
      <c r="AY220" s="197" t="s">
        <v>153</v>
      </c>
    </row>
    <row r="221" spans="1:65" s="15" customFormat="1" ht="11.25">
      <c r="B221" s="204"/>
      <c r="D221" s="189" t="s">
        <v>165</v>
      </c>
      <c r="E221" s="205" t="s">
        <v>1</v>
      </c>
      <c r="F221" s="206" t="s">
        <v>170</v>
      </c>
      <c r="H221" s="207">
        <v>576</v>
      </c>
      <c r="I221" s="208"/>
      <c r="L221" s="204"/>
      <c r="M221" s="209"/>
      <c r="N221" s="210"/>
      <c r="O221" s="210"/>
      <c r="P221" s="210"/>
      <c r="Q221" s="210"/>
      <c r="R221" s="210"/>
      <c r="S221" s="210"/>
      <c r="T221" s="211"/>
      <c r="AT221" s="205" t="s">
        <v>165</v>
      </c>
      <c r="AU221" s="205" t="s">
        <v>109</v>
      </c>
      <c r="AV221" s="15" t="s">
        <v>159</v>
      </c>
      <c r="AW221" s="15" t="s">
        <v>30</v>
      </c>
      <c r="AX221" s="15" t="s">
        <v>84</v>
      </c>
      <c r="AY221" s="205" t="s">
        <v>153</v>
      </c>
    </row>
    <row r="222" spans="1:65" s="2" customFormat="1" ht="21.75" customHeight="1">
      <c r="A222" s="35"/>
      <c r="B222" s="143"/>
      <c r="C222" s="175" t="s">
        <v>382</v>
      </c>
      <c r="D222" s="175" t="s">
        <v>155</v>
      </c>
      <c r="E222" s="176" t="s">
        <v>585</v>
      </c>
      <c r="F222" s="177" t="s">
        <v>586</v>
      </c>
      <c r="G222" s="178" t="s">
        <v>237</v>
      </c>
      <c r="H222" s="179">
        <v>186.78</v>
      </c>
      <c r="I222" s="180"/>
      <c r="J222" s="181">
        <f>ROUND(I222*H222,2)</f>
        <v>0</v>
      </c>
      <c r="K222" s="182"/>
      <c r="L222" s="36"/>
      <c r="M222" s="183" t="s">
        <v>1</v>
      </c>
      <c r="N222" s="184" t="s">
        <v>42</v>
      </c>
      <c r="O222" s="64"/>
      <c r="P222" s="185">
        <f>O222*H222</f>
        <v>0</v>
      </c>
      <c r="Q222" s="185">
        <v>0</v>
      </c>
      <c r="R222" s="185">
        <f>Q222*H222</f>
        <v>0</v>
      </c>
      <c r="S222" s="185">
        <v>0</v>
      </c>
      <c r="T222" s="186">
        <f>S222*H222</f>
        <v>0</v>
      </c>
      <c r="U222" s="35"/>
      <c r="V222" s="35"/>
      <c r="W222" s="35"/>
      <c r="X222" s="35"/>
      <c r="Y222" s="35"/>
      <c r="Z222" s="35"/>
      <c r="AA222" s="35"/>
      <c r="AB222" s="35"/>
      <c r="AC222" s="35"/>
      <c r="AD222" s="35"/>
      <c r="AE222" s="35"/>
      <c r="AR222" s="187" t="s">
        <v>159</v>
      </c>
      <c r="AT222" s="187" t="s">
        <v>155</v>
      </c>
      <c r="AU222" s="187" t="s">
        <v>109</v>
      </c>
      <c r="AY222" s="18" t="s">
        <v>153</v>
      </c>
      <c r="BE222" s="104">
        <f>IF(N222="základná",J222,0)</f>
        <v>0</v>
      </c>
      <c r="BF222" s="104">
        <f>IF(N222="znížená",J222,0)</f>
        <v>0</v>
      </c>
      <c r="BG222" s="104">
        <f>IF(N222="zákl. prenesená",J222,0)</f>
        <v>0</v>
      </c>
      <c r="BH222" s="104">
        <f>IF(N222="zníž. prenesená",J222,0)</f>
        <v>0</v>
      </c>
      <c r="BI222" s="104">
        <f>IF(N222="nulová",J222,0)</f>
        <v>0</v>
      </c>
      <c r="BJ222" s="18" t="s">
        <v>109</v>
      </c>
      <c r="BK222" s="104">
        <f>ROUND(I222*H222,2)</f>
        <v>0</v>
      </c>
      <c r="BL222" s="18" t="s">
        <v>159</v>
      </c>
      <c r="BM222" s="187" t="s">
        <v>587</v>
      </c>
    </row>
    <row r="223" spans="1:65" s="13" customFormat="1" ht="11.25">
      <c r="B223" s="188"/>
      <c r="D223" s="189" t="s">
        <v>165</v>
      </c>
      <c r="E223" s="190" t="s">
        <v>1</v>
      </c>
      <c r="F223" s="191" t="s">
        <v>588</v>
      </c>
      <c r="H223" s="190" t="s">
        <v>1</v>
      </c>
      <c r="I223" s="192"/>
      <c r="L223" s="188"/>
      <c r="M223" s="193"/>
      <c r="N223" s="194"/>
      <c r="O223" s="194"/>
      <c r="P223" s="194"/>
      <c r="Q223" s="194"/>
      <c r="R223" s="194"/>
      <c r="S223" s="194"/>
      <c r="T223" s="195"/>
      <c r="AT223" s="190" t="s">
        <v>165</v>
      </c>
      <c r="AU223" s="190" t="s">
        <v>109</v>
      </c>
      <c r="AV223" s="13" t="s">
        <v>84</v>
      </c>
      <c r="AW223" s="13" t="s">
        <v>30</v>
      </c>
      <c r="AX223" s="13" t="s">
        <v>76</v>
      </c>
      <c r="AY223" s="190" t="s">
        <v>153</v>
      </c>
    </row>
    <row r="224" spans="1:65" s="14" customFormat="1" ht="11.25">
      <c r="B224" s="196"/>
      <c r="D224" s="189" t="s">
        <v>165</v>
      </c>
      <c r="E224" s="197" t="s">
        <v>1</v>
      </c>
      <c r="F224" s="198" t="s">
        <v>427</v>
      </c>
      <c r="H224" s="199">
        <v>186.78</v>
      </c>
      <c r="I224" s="200"/>
      <c r="L224" s="196"/>
      <c r="M224" s="201"/>
      <c r="N224" s="202"/>
      <c r="O224" s="202"/>
      <c r="P224" s="202"/>
      <c r="Q224" s="202"/>
      <c r="R224" s="202"/>
      <c r="S224" s="202"/>
      <c r="T224" s="203"/>
      <c r="AT224" s="197" t="s">
        <v>165</v>
      </c>
      <c r="AU224" s="197" t="s">
        <v>109</v>
      </c>
      <c r="AV224" s="14" t="s">
        <v>109</v>
      </c>
      <c r="AW224" s="14" t="s">
        <v>30</v>
      </c>
      <c r="AX224" s="14" t="s">
        <v>84</v>
      </c>
      <c r="AY224" s="197" t="s">
        <v>153</v>
      </c>
    </row>
    <row r="225" spans="1:65" s="2" customFormat="1" ht="16.5" customHeight="1">
      <c r="A225" s="35"/>
      <c r="B225" s="143"/>
      <c r="C225" s="212" t="s">
        <v>388</v>
      </c>
      <c r="D225" s="212" t="s">
        <v>241</v>
      </c>
      <c r="E225" s="213" t="s">
        <v>589</v>
      </c>
      <c r="F225" s="214" t="s">
        <v>590</v>
      </c>
      <c r="G225" s="215" t="s">
        <v>163</v>
      </c>
      <c r="H225" s="216">
        <v>9.3390000000000004</v>
      </c>
      <c r="I225" s="217"/>
      <c r="J225" s="218">
        <f>ROUND(I225*H225,2)</f>
        <v>0</v>
      </c>
      <c r="K225" s="219"/>
      <c r="L225" s="220"/>
      <c r="M225" s="221" t="s">
        <v>1</v>
      </c>
      <c r="N225" s="222" t="s">
        <v>42</v>
      </c>
      <c r="O225" s="64"/>
      <c r="P225" s="185">
        <f>O225*H225</f>
        <v>0</v>
      </c>
      <c r="Q225" s="185">
        <v>2.9999999999999997E-4</v>
      </c>
      <c r="R225" s="185">
        <f>Q225*H225</f>
        <v>2.8016999999999999E-3</v>
      </c>
      <c r="S225" s="185">
        <v>0</v>
      </c>
      <c r="T225" s="186">
        <f>S225*H225</f>
        <v>0</v>
      </c>
      <c r="U225" s="35"/>
      <c r="V225" s="35"/>
      <c r="W225" s="35"/>
      <c r="X225" s="35"/>
      <c r="Y225" s="35"/>
      <c r="Z225" s="35"/>
      <c r="AA225" s="35"/>
      <c r="AB225" s="35"/>
      <c r="AC225" s="35"/>
      <c r="AD225" s="35"/>
      <c r="AE225" s="35"/>
      <c r="AR225" s="187" t="s">
        <v>195</v>
      </c>
      <c r="AT225" s="187" t="s">
        <v>241</v>
      </c>
      <c r="AU225" s="187" t="s">
        <v>109</v>
      </c>
      <c r="AY225" s="18" t="s">
        <v>153</v>
      </c>
      <c r="BE225" s="104">
        <f>IF(N225="základná",J225,0)</f>
        <v>0</v>
      </c>
      <c r="BF225" s="104">
        <f>IF(N225="znížená",J225,0)</f>
        <v>0</v>
      </c>
      <c r="BG225" s="104">
        <f>IF(N225="zákl. prenesená",J225,0)</f>
        <v>0</v>
      </c>
      <c r="BH225" s="104">
        <f>IF(N225="zníž. prenesená",J225,0)</f>
        <v>0</v>
      </c>
      <c r="BI225" s="104">
        <f>IF(N225="nulová",J225,0)</f>
        <v>0</v>
      </c>
      <c r="BJ225" s="18" t="s">
        <v>109</v>
      </c>
      <c r="BK225" s="104">
        <f>ROUND(I225*H225,2)</f>
        <v>0</v>
      </c>
      <c r="BL225" s="18" t="s">
        <v>159</v>
      </c>
      <c r="BM225" s="187" t="s">
        <v>591</v>
      </c>
    </row>
    <row r="226" spans="1:65" s="14" customFormat="1" ht="11.25">
      <c r="B226" s="196"/>
      <c r="D226" s="189" t="s">
        <v>165</v>
      </c>
      <c r="E226" s="197" t="s">
        <v>1</v>
      </c>
      <c r="F226" s="198" t="s">
        <v>592</v>
      </c>
      <c r="H226" s="199">
        <v>9.3390000000000004</v>
      </c>
      <c r="I226" s="200"/>
      <c r="L226" s="196"/>
      <c r="M226" s="201"/>
      <c r="N226" s="202"/>
      <c r="O226" s="202"/>
      <c r="P226" s="202"/>
      <c r="Q226" s="202"/>
      <c r="R226" s="202"/>
      <c r="S226" s="202"/>
      <c r="T226" s="203"/>
      <c r="AT226" s="197" t="s">
        <v>165</v>
      </c>
      <c r="AU226" s="197" t="s">
        <v>109</v>
      </c>
      <c r="AV226" s="14" t="s">
        <v>109</v>
      </c>
      <c r="AW226" s="14" t="s">
        <v>30</v>
      </c>
      <c r="AX226" s="14" t="s">
        <v>84</v>
      </c>
      <c r="AY226" s="197" t="s">
        <v>153</v>
      </c>
    </row>
    <row r="227" spans="1:65" s="2" customFormat="1" ht="24.2" customHeight="1">
      <c r="A227" s="35"/>
      <c r="B227" s="143"/>
      <c r="C227" s="175" t="s">
        <v>392</v>
      </c>
      <c r="D227" s="175" t="s">
        <v>155</v>
      </c>
      <c r="E227" s="176" t="s">
        <v>593</v>
      </c>
      <c r="F227" s="177" t="s">
        <v>594</v>
      </c>
      <c r="G227" s="178" t="s">
        <v>237</v>
      </c>
      <c r="H227" s="179">
        <v>2123.5</v>
      </c>
      <c r="I227" s="180"/>
      <c r="J227" s="181">
        <f>ROUND(I227*H227,2)</f>
        <v>0</v>
      </c>
      <c r="K227" s="182"/>
      <c r="L227" s="36"/>
      <c r="M227" s="183" t="s">
        <v>1</v>
      </c>
      <c r="N227" s="184" t="s">
        <v>42</v>
      </c>
      <c r="O227" s="64"/>
      <c r="P227" s="185">
        <f>O227*H227</f>
        <v>0</v>
      </c>
      <c r="Q227" s="185">
        <v>0</v>
      </c>
      <c r="R227" s="185">
        <f>Q227*H227</f>
        <v>0</v>
      </c>
      <c r="S227" s="185">
        <v>0</v>
      </c>
      <c r="T227" s="186">
        <f>S227*H227</f>
        <v>0</v>
      </c>
      <c r="U227" s="35"/>
      <c r="V227" s="35"/>
      <c r="W227" s="35"/>
      <c r="X227" s="35"/>
      <c r="Y227" s="35"/>
      <c r="Z227" s="35"/>
      <c r="AA227" s="35"/>
      <c r="AB227" s="35"/>
      <c r="AC227" s="35"/>
      <c r="AD227" s="35"/>
      <c r="AE227" s="35"/>
      <c r="AR227" s="187" t="s">
        <v>159</v>
      </c>
      <c r="AT227" s="187" t="s">
        <v>155</v>
      </c>
      <c r="AU227" s="187" t="s">
        <v>109</v>
      </c>
      <c r="AY227" s="18" t="s">
        <v>153</v>
      </c>
      <c r="BE227" s="104">
        <f>IF(N227="základná",J227,0)</f>
        <v>0</v>
      </c>
      <c r="BF227" s="104">
        <f>IF(N227="znížená",J227,0)</f>
        <v>0</v>
      </c>
      <c r="BG227" s="104">
        <f>IF(N227="zákl. prenesená",J227,0)</f>
        <v>0</v>
      </c>
      <c r="BH227" s="104">
        <f>IF(N227="zníž. prenesená",J227,0)</f>
        <v>0</v>
      </c>
      <c r="BI227" s="104">
        <f>IF(N227="nulová",J227,0)</f>
        <v>0</v>
      </c>
      <c r="BJ227" s="18" t="s">
        <v>109</v>
      </c>
      <c r="BK227" s="104">
        <f>ROUND(I227*H227,2)</f>
        <v>0</v>
      </c>
      <c r="BL227" s="18" t="s">
        <v>159</v>
      </c>
      <c r="BM227" s="187" t="s">
        <v>595</v>
      </c>
    </row>
    <row r="228" spans="1:65" s="14" customFormat="1" ht="11.25">
      <c r="B228" s="196"/>
      <c r="D228" s="189" t="s">
        <v>165</v>
      </c>
      <c r="E228" s="197" t="s">
        <v>1</v>
      </c>
      <c r="F228" s="198" t="s">
        <v>425</v>
      </c>
      <c r="H228" s="199">
        <v>2123.5</v>
      </c>
      <c r="I228" s="200"/>
      <c r="L228" s="196"/>
      <c r="M228" s="201"/>
      <c r="N228" s="202"/>
      <c r="O228" s="202"/>
      <c r="P228" s="202"/>
      <c r="Q228" s="202"/>
      <c r="R228" s="202"/>
      <c r="S228" s="202"/>
      <c r="T228" s="203"/>
      <c r="AT228" s="197" t="s">
        <v>165</v>
      </c>
      <c r="AU228" s="197" t="s">
        <v>109</v>
      </c>
      <c r="AV228" s="14" t="s">
        <v>109</v>
      </c>
      <c r="AW228" s="14" t="s">
        <v>30</v>
      </c>
      <c r="AX228" s="14" t="s">
        <v>84</v>
      </c>
      <c r="AY228" s="197" t="s">
        <v>153</v>
      </c>
    </row>
    <row r="229" spans="1:65" s="2" customFormat="1" ht="21.75" customHeight="1">
      <c r="A229" s="35"/>
      <c r="B229" s="143"/>
      <c r="C229" s="175" t="s">
        <v>399</v>
      </c>
      <c r="D229" s="175" t="s">
        <v>155</v>
      </c>
      <c r="E229" s="176" t="s">
        <v>596</v>
      </c>
      <c r="F229" s="177" t="s">
        <v>597</v>
      </c>
      <c r="G229" s="178" t="s">
        <v>237</v>
      </c>
      <c r="H229" s="179">
        <v>2123.5</v>
      </c>
      <c r="I229" s="180"/>
      <c r="J229" s="181">
        <f>ROUND(I229*H229,2)</f>
        <v>0</v>
      </c>
      <c r="K229" s="182"/>
      <c r="L229" s="36"/>
      <c r="M229" s="183" t="s">
        <v>1</v>
      </c>
      <c r="N229" s="184" t="s">
        <v>42</v>
      </c>
      <c r="O229" s="64"/>
      <c r="P229" s="185">
        <f>O229*H229</f>
        <v>0</v>
      </c>
      <c r="Q229" s="185">
        <v>0</v>
      </c>
      <c r="R229" s="185">
        <f>Q229*H229</f>
        <v>0</v>
      </c>
      <c r="S229" s="185">
        <v>0</v>
      </c>
      <c r="T229" s="186">
        <f>S229*H229</f>
        <v>0</v>
      </c>
      <c r="U229" s="35"/>
      <c r="V229" s="35"/>
      <c r="W229" s="35"/>
      <c r="X229" s="35"/>
      <c r="Y229" s="35"/>
      <c r="Z229" s="35"/>
      <c r="AA229" s="35"/>
      <c r="AB229" s="35"/>
      <c r="AC229" s="35"/>
      <c r="AD229" s="35"/>
      <c r="AE229" s="35"/>
      <c r="AR229" s="187" t="s">
        <v>159</v>
      </c>
      <c r="AT229" s="187" t="s">
        <v>155</v>
      </c>
      <c r="AU229" s="187" t="s">
        <v>109</v>
      </c>
      <c r="AY229" s="18" t="s">
        <v>153</v>
      </c>
      <c r="BE229" s="104">
        <f>IF(N229="základná",J229,0)</f>
        <v>0</v>
      </c>
      <c r="BF229" s="104">
        <f>IF(N229="znížená",J229,0)</f>
        <v>0</v>
      </c>
      <c r="BG229" s="104">
        <f>IF(N229="zákl. prenesená",J229,0)</f>
        <v>0</v>
      </c>
      <c r="BH229" s="104">
        <f>IF(N229="zníž. prenesená",J229,0)</f>
        <v>0</v>
      </c>
      <c r="BI229" s="104">
        <f>IF(N229="nulová",J229,0)</f>
        <v>0</v>
      </c>
      <c r="BJ229" s="18" t="s">
        <v>109</v>
      </c>
      <c r="BK229" s="104">
        <f>ROUND(I229*H229,2)</f>
        <v>0</v>
      </c>
      <c r="BL229" s="18" t="s">
        <v>159</v>
      </c>
      <c r="BM229" s="187" t="s">
        <v>598</v>
      </c>
    </row>
    <row r="230" spans="1:65" s="14" customFormat="1" ht="11.25">
      <c r="B230" s="196"/>
      <c r="D230" s="189" t="s">
        <v>165</v>
      </c>
      <c r="E230" s="197" t="s">
        <v>1</v>
      </c>
      <c r="F230" s="198" t="s">
        <v>425</v>
      </c>
      <c r="H230" s="199">
        <v>2123.5</v>
      </c>
      <c r="I230" s="200"/>
      <c r="L230" s="196"/>
      <c r="M230" s="201"/>
      <c r="N230" s="202"/>
      <c r="O230" s="202"/>
      <c r="P230" s="202"/>
      <c r="Q230" s="202"/>
      <c r="R230" s="202"/>
      <c r="S230" s="202"/>
      <c r="T230" s="203"/>
      <c r="AT230" s="197" t="s">
        <v>165</v>
      </c>
      <c r="AU230" s="197" t="s">
        <v>109</v>
      </c>
      <c r="AV230" s="14" t="s">
        <v>109</v>
      </c>
      <c r="AW230" s="14" t="s">
        <v>30</v>
      </c>
      <c r="AX230" s="14" t="s">
        <v>84</v>
      </c>
      <c r="AY230" s="197" t="s">
        <v>153</v>
      </c>
    </row>
    <row r="231" spans="1:65" s="12" customFormat="1" ht="22.9" customHeight="1">
      <c r="B231" s="162"/>
      <c r="D231" s="163" t="s">
        <v>75</v>
      </c>
      <c r="E231" s="173" t="s">
        <v>365</v>
      </c>
      <c r="F231" s="173" t="s">
        <v>366</v>
      </c>
      <c r="I231" s="165"/>
      <c r="J231" s="174">
        <f>BK231</f>
        <v>0</v>
      </c>
      <c r="L231" s="162"/>
      <c r="M231" s="167"/>
      <c r="N231" s="168"/>
      <c r="O231" s="168"/>
      <c r="P231" s="169">
        <f>P232</f>
        <v>0</v>
      </c>
      <c r="Q231" s="168"/>
      <c r="R231" s="169">
        <f>R232</f>
        <v>0</v>
      </c>
      <c r="S231" s="168"/>
      <c r="T231" s="170">
        <f>T232</f>
        <v>0</v>
      </c>
      <c r="AR231" s="163" t="s">
        <v>84</v>
      </c>
      <c r="AT231" s="171" t="s">
        <v>75</v>
      </c>
      <c r="AU231" s="171" t="s">
        <v>84</v>
      </c>
      <c r="AY231" s="163" t="s">
        <v>153</v>
      </c>
      <c r="BK231" s="172">
        <f>BK232</f>
        <v>0</v>
      </c>
    </row>
    <row r="232" spans="1:65" s="2" customFormat="1" ht="33" customHeight="1">
      <c r="A232" s="35"/>
      <c r="B232" s="143"/>
      <c r="C232" s="175" t="s">
        <v>405</v>
      </c>
      <c r="D232" s="175" t="s">
        <v>155</v>
      </c>
      <c r="E232" s="176" t="s">
        <v>599</v>
      </c>
      <c r="F232" s="177" t="s">
        <v>600</v>
      </c>
      <c r="G232" s="178" t="s">
        <v>299</v>
      </c>
      <c r="H232" s="179">
        <v>19.978000000000002</v>
      </c>
      <c r="I232" s="180"/>
      <c r="J232" s="181">
        <f>ROUND(I232*H232,2)</f>
        <v>0</v>
      </c>
      <c r="K232" s="182"/>
      <c r="L232" s="36"/>
      <c r="M232" s="183" t="s">
        <v>1</v>
      </c>
      <c r="N232" s="184" t="s">
        <v>42</v>
      </c>
      <c r="O232" s="64"/>
      <c r="P232" s="185">
        <f>O232*H232</f>
        <v>0</v>
      </c>
      <c r="Q232" s="185">
        <v>0</v>
      </c>
      <c r="R232" s="185">
        <f>Q232*H232</f>
        <v>0</v>
      </c>
      <c r="S232" s="185">
        <v>0</v>
      </c>
      <c r="T232" s="186">
        <f>S232*H232</f>
        <v>0</v>
      </c>
      <c r="U232" s="35"/>
      <c r="V232" s="35"/>
      <c r="W232" s="35"/>
      <c r="X232" s="35"/>
      <c r="Y232" s="35"/>
      <c r="Z232" s="35"/>
      <c r="AA232" s="35"/>
      <c r="AB232" s="35"/>
      <c r="AC232" s="35"/>
      <c r="AD232" s="35"/>
      <c r="AE232" s="35"/>
      <c r="AR232" s="187" t="s">
        <v>159</v>
      </c>
      <c r="AT232" s="187" t="s">
        <v>155</v>
      </c>
      <c r="AU232" s="187" t="s">
        <v>109</v>
      </c>
      <c r="AY232" s="18" t="s">
        <v>153</v>
      </c>
      <c r="BE232" s="104">
        <f>IF(N232="základná",J232,0)</f>
        <v>0</v>
      </c>
      <c r="BF232" s="104">
        <f>IF(N232="znížená",J232,0)</f>
        <v>0</v>
      </c>
      <c r="BG232" s="104">
        <f>IF(N232="zákl. prenesená",J232,0)</f>
        <v>0</v>
      </c>
      <c r="BH232" s="104">
        <f>IF(N232="zníž. prenesená",J232,0)</f>
        <v>0</v>
      </c>
      <c r="BI232" s="104">
        <f>IF(N232="nulová",J232,0)</f>
        <v>0</v>
      </c>
      <c r="BJ232" s="18" t="s">
        <v>109</v>
      </c>
      <c r="BK232" s="104">
        <f>ROUND(I232*H232,2)</f>
        <v>0</v>
      </c>
      <c r="BL232" s="18" t="s">
        <v>159</v>
      </c>
      <c r="BM232" s="187" t="s">
        <v>601</v>
      </c>
    </row>
    <row r="233" spans="1:65" s="12" customFormat="1" ht="25.9" customHeight="1">
      <c r="B233" s="162"/>
      <c r="D233" s="163" t="s">
        <v>75</v>
      </c>
      <c r="E233" s="164" t="s">
        <v>371</v>
      </c>
      <c r="F233" s="164" t="s">
        <v>372</v>
      </c>
      <c r="I233" s="165"/>
      <c r="J233" s="166">
        <f>BK233</f>
        <v>0</v>
      </c>
      <c r="L233" s="162"/>
      <c r="M233" s="167"/>
      <c r="N233" s="168"/>
      <c r="O233" s="168"/>
      <c r="P233" s="169">
        <f>P234+P238</f>
        <v>0</v>
      </c>
      <c r="Q233" s="168"/>
      <c r="R233" s="169">
        <f>R234+R238</f>
        <v>1.3411919999999999</v>
      </c>
      <c r="S233" s="168"/>
      <c r="T233" s="170">
        <f>T234+T238</f>
        <v>0</v>
      </c>
      <c r="AR233" s="163" t="s">
        <v>109</v>
      </c>
      <c r="AT233" s="171" t="s">
        <v>75</v>
      </c>
      <c r="AU233" s="171" t="s">
        <v>76</v>
      </c>
      <c r="AY233" s="163" t="s">
        <v>153</v>
      </c>
      <c r="BK233" s="172">
        <f>BK234+BK238</f>
        <v>0</v>
      </c>
    </row>
    <row r="234" spans="1:65" s="12" customFormat="1" ht="22.9" customHeight="1">
      <c r="B234" s="162"/>
      <c r="D234" s="163" t="s">
        <v>75</v>
      </c>
      <c r="E234" s="173" t="s">
        <v>602</v>
      </c>
      <c r="F234" s="173" t="s">
        <v>603</v>
      </c>
      <c r="I234" s="165"/>
      <c r="J234" s="174">
        <f>BK234</f>
        <v>0</v>
      </c>
      <c r="L234" s="162"/>
      <c r="M234" s="167"/>
      <c r="N234" s="168"/>
      <c r="O234" s="168"/>
      <c r="P234" s="169">
        <f>SUM(P235:P237)</f>
        <v>0</v>
      </c>
      <c r="Q234" s="168"/>
      <c r="R234" s="169">
        <f>SUM(R235:R237)</f>
        <v>1.3411919999999999</v>
      </c>
      <c r="S234" s="168"/>
      <c r="T234" s="170">
        <f>SUM(T235:T237)</f>
        <v>0</v>
      </c>
      <c r="AR234" s="163" t="s">
        <v>109</v>
      </c>
      <c r="AT234" s="171" t="s">
        <v>75</v>
      </c>
      <c r="AU234" s="171" t="s">
        <v>84</v>
      </c>
      <c r="AY234" s="163" t="s">
        <v>153</v>
      </c>
      <c r="BK234" s="172">
        <f>SUM(BK235:BK237)</f>
        <v>0</v>
      </c>
    </row>
    <row r="235" spans="1:65" s="2" customFormat="1" ht="55.5" customHeight="1">
      <c r="A235" s="35"/>
      <c r="B235" s="143"/>
      <c r="C235" s="175" t="s">
        <v>410</v>
      </c>
      <c r="D235" s="175" t="s">
        <v>155</v>
      </c>
      <c r="E235" s="176" t="s">
        <v>604</v>
      </c>
      <c r="F235" s="177" t="s">
        <v>605</v>
      </c>
      <c r="G235" s="178" t="s">
        <v>158</v>
      </c>
      <c r="H235" s="179">
        <v>56.4</v>
      </c>
      <c r="I235" s="180"/>
      <c r="J235" s="181">
        <f>ROUND(I235*H235,2)</f>
        <v>0</v>
      </c>
      <c r="K235" s="182"/>
      <c r="L235" s="36"/>
      <c r="M235" s="183" t="s">
        <v>1</v>
      </c>
      <c r="N235" s="184" t="s">
        <v>42</v>
      </c>
      <c r="O235" s="64"/>
      <c r="P235" s="185">
        <f>O235*H235</f>
        <v>0</v>
      </c>
      <c r="Q235" s="185">
        <v>2.3779999999999999E-2</v>
      </c>
      <c r="R235" s="185">
        <f>Q235*H235</f>
        <v>1.3411919999999999</v>
      </c>
      <c r="S235" s="185">
        <v>0</v>
      </c>
      <c r="T235" s="186">
        <f>S235*H235</f>
        <v>0</v>
      </c>
      <c r="U235" s="35"/>
      <c r="V235" s="35"/>
      <c r="W235" s="35"/>
      <c r="X235" s="35"/>
      <c r="Y235" s="35"/>
      <c r="Z235" s="35"/>
      <c r="AA235" s="35"/>
      <c r="AB235" s="35"/>
      <c r="AC235" s="35"/>
      <c r="AD235" s="35"/>
      <c r="AE235" s="35"/>
      <c r="AR235" s="187" t="s">
        <v>240</v>
      </c>
      <c r="AT235" s="187" t="s">
        <v>155</v>
      </c>
      <c r="AU235" s="187" t="s">
        <v>109</v>
      </c>
      <c r="AY235" s="18" t="s">
        <v>153</v>
      </c>
      <c r="BE235" s="104">
        <f>IF(N235="základná",J235,0)</f>
        <v>0</v>
      </c>
      <c r="BF235" s="104">
        <f>IF(N235="znížená",J235,0)</f>
        <v>0</v>
      </c>
      <c r="BG235" s="104">
        <f>IF(N235="zákl. prenesená",J235,0)</f>
        <v>0</v>
      </c>
      <c r="BH235" s="104">
        <f>IF(N235="zníž. prenesená",J235,0)</f>
        <v>0</v>
      </c>
      <c r="BI235" s="104">
        <f>IF(N235="nulová",J235,0)</f>
        <v>0</v>
      </c>
      <c r="BJ235" s="18" t="s">
        <v>109</v>
      </c>
      <c r="BK235" s="104">
        <f>ROUND(I235*H235,2)</f>
        <v>0</v>
      </c>
      <c r="BL235" s="18" t="s">
        <v>240</v>
      </c>
      <c r="BM235" s="187" t="s">
        <v>606</v>
      </c>
    </row>
    <row r="236" spans="1:65" s="14" customFormat="1" ht="11.25">
      <c r="B236" s="196"/>
      <c r="D236" s="189" t="s">
        <v>165</v>
      </c>
      <c r="E236" s="197" t="s">
        <v>1</v>
      </c>
      <c r="F236" s="198" t="s">
        <v>607</v>
      </c>
      <c r="H236" s="199">
        <v>56.4</v>
      </c>
      <c r="I236" s="200"/>
      <c r="L236" s="196"/>
      <c r="M236" s="201"/>
      <c r="N236" s="202"/>
      <c r="O236" s="202"/>
      <c r="P236" s="202"/>
      <c r="Q236" s="202"/>
      <c r="R236" s="202"/>
      <c r="S236" s="202"/>
      <c r="T236" s="203"/>
      <c r="AT236" s="197" t="s">
        <v>165</v>
      </c>
      <c r="AU236" s="197" t="s">
        <v>109</v>
      </c>
      <c r="AV236" s="14" t="s">
        <v>109</v>
      </c>
      <c r="AW236" s="14" t="s">
        <v>30</v>
      </c>
      <c r="AX236" s="14" t="s">
        <v>84</v>
      </c>
      <c r="AY236" s="197" t="s">
        <v>153</v>
      </c>
    </row>
    <row r="237" spans="1:65" s="2" customFormat="1" ht="21.75" customHeight="1">
      <c r="A237" s="35"/>
      <c r="B237" s="143"/>
      <c r="C237" s="175" t="s">
        <v>416</v>
      </c>
      <c r="D237" s="175" t="s">
        <v>155</v>
      </c>
      <c r="E237" s="176" t="s">
        <v>608</v>
      </c>
      <c r="F237" s="177" t="s">
        <v>609</v>
      </c>
      <c r="G237" s="178" t="s">
        <v>395</v>
      </c>
      <c r="H237" s="223"/>
      <c r="I237" s="180"/>
      <c r="J237" s="181">
        <f>ROUND(I237*H237,2)</f>
        <v>0</v>
      </c>
      <c r="K237" s="182"/>
      <c r="L237" s="36"/>
      <c r="M237" s="183" t="s">
        <v>1</v>
      </c>
      <c r="N237" s="184" t="s">
        <v>42</v>
      </c>
      <c r="O237" s="64"/>
      <c r="P237" s="185">
        <f>O237*H237</f>
        <v>0</v>
      </c>
      <c r="Q237" s="185">
        <v>0</v>
      </c>
      <c r="R237" s="185">
        <f>Q237*H237</f>
        <v>0</v>
      </c>
      <c r="S237" s="185">
        <v>0</v>
      </c>
      <c r="T237" s="186">
        <f>S237*H237</f>
        <v>0</v>
      </c>
      <c r="U237" s="35"/>
      <c r="V237" s="35"/>
      <c r="W237" s="35"/>
      <c r="X237" s="35"/>
      <c r="Y237" s="35"/>
      <c r="Z237" s="35"/>
      <c r="AA237" s="35"/>
      <c r="AB237" s="35"/>
      <c r="AC237" s="35"/>
      <c r="AD237" s="35"/>
      <c r="AE237" s="35"/>
      <c r="AR237" s="187" t="s">
        <v>240</v>
      </c>
      <c r="AT237" s="187" t="s">
        <v>155</v>
      </c>
      <c r="AU237" s="187" t="s">
        <v>109</v>
      </c>
      <c r="AY237" s="18" t="s">
        <v>153</v>
      </c>
      <c r="BE237" s="104">
        <f>IF(N237="základná",J237,0)</f>
        <v>0</v>
      </c>
      <c r="BF237" s="104">
        <f>IF(N237="znížená",J237,0)</f>
        <v>0</v>
      </c>
      <c r="BG237" s="104">
        <f>IF(N237="zákl. prenesená",J237,0)</f>
        <v>0</v>
      </c>
      <c r="BH237" s="104">
        <f>IF(N237="zníž. prenesená",J237,0)</f>
        <v>0</v>
      </c>
      <c r="BI237" s="104">
        <f>IF(N237="nulová",J237,0)</f>
        <v>0</v>
      </c>
      <c r="BJ237" s="18" t="s">
        <v>109</v>
      </c>
      <c r="BK237" s="104">
        <f>ROUND(I237*H237,2)</f>
        <v>0</v>
      </c>
      <c r="BL237" s="18" t="s">
        <v>240</v>
      </c>
      <c r="BM237" s="187" t="s">
        <v>610</v>
      </c>
    </row>
    <row r="238" spans="1:65" s="12" customFormat="1" ht="22.9" customHeight="1">
      <c r="B238" s="162"/>
      <c r="D238" s="163" t="s">
        <v>75</v>
      </c>
      <c r="E238" s="173" t="s">
        <v>414</v>
      </c>
      <c r="F238" s="173" t="s">
        <v>415</v>
      </c>
      <c r="I238" s="165"/>
      <c r="J238" s="174">
        <f>BK238</f>
        <v>0</v>
      </c>
      <c r="L238" s="162"/>
      <c r="M238" s="167"/>
      <c r="N238" s="168"/>
      <c r="O238" s="168"/>
      <c r="P238" s="169">
        <f>SUM(P239:P242)</f>
        <v>0</v>
      </c>
      <c r="Q238" s="168"/>
      <c r="R238" s="169">
        <f>SUM(R239:R242)</f>
        <v>0</v>
      </c>
      <c r="S238" s="168"/>
      <c r="T238" s="170">
        <f>SUM(T239:T242)</f>
        <v>0</v>
      </c>
      <c r="AR238" s="163" t="s">
        <v>109</v>
      </c>
      <c r="AT238" s="171" t="s">
        <v>75</v>
      </c>
      <c r="AU238" s="171" t="s">
        <v>84</v>
      </c>
      <c r="AY238" s="163" t="s">
        <v>153</v>
      </c>
      <c r="BK238" s="172">
        <f>SUM(BK239:BK242)</f>
        <v>0</v>
      </c>
    </row>
    <row r="239" spans="1:65" s="2" customFormat="1" ht="33" customHeight="1">
      <c r="A239" s="35"/>
      <c r="B239" s="143"/>
      <c r="C239" s="175" t="s">
        <v>421</v>
      </c>
      <c r="D239" s="175" t="s">
        <v>155</v>
      </c>
      <c r="E239" s="176" t="s">
        <v>611</v>
      </c>
      <c r="F239" s="177" t="s">
        <v>612</v>
      </c>
      <c r="G239" s="178" t="s">
        <v>158</v>
      </c>
      <c r="H239" s="179">
        <v>175.11199999999999</v>
      </c>
      <c r="I239" s="180"/>
      <c r="J239" s="181">
        <f>ROUND(I239*H239,2)</f>
        <v>0</v>
      </c>
      <c r="K239" s="182"/>
      <c r="L239" s="36"/>
      <c r="M239" s="183" t="s">
        <v>1</v>
      </c>
      <c r="N239" s="184" t="s">
        <v>42</v>
      </c>
      <c r="O239" s="64"/>
      <c r="P239" s="185">
        <f>O239*H239</f>
        <v>0</v>
      </c>
      <c r="Q239" s="185">
        <v>0</v>
      </c>
      <c r="R239" s="185">
        <f>Q239*H239</f>
        <v>0</v>
      </c>
      <c r="S239" s="185">
        <v>0</v>
      </c>
      <c r="T239" s="186">
        <f>S239*H239</f>
        <v>0</v>
      </c>
      <c r="U239" s="35"/>
      <c r="V239" s="35"/>
      <c r="W239" s="35"/>
      <c r="X239" s="35"/>
      <c r="Y239" s="35"/>
      <c r="Z239" s="35"/>
      <c r="AA239" s="35"/>
      <c r="AB239" s="35"/>
      <c r="AC239" s="35"/>
      <c r="AD239" s="35"/>
      <c r="AE239" s="35"/>
      <c r="AR239" s="187" t="s">
        <v>240</v>
      </c>
      <c r="AT239" s="187" t="s">
        <v>155</v>
      </c>
      <c r="AU239" s="187" t="s">
        <v>109</v>
      </c>
      <c r="AY239" s="18" t="s">
        <v>153</v>
      </c>
      <c r="BE239" s="104">
        <f>IF(N239="základná",J239,0)</f>
        <v>0</v>
      </c>
      <c r="BF239" s="104">
        <f>IF(N239="znížená",J239,0)</f>
        <v>0</v>
      </c>
      <c r="BG239" s="104">
        <f>IF(N239="zákl. prenesená",J239,0)</f>
        <v>0</v>
      </c>
      <c r="BH239" s="104">
        <f>IF(N239="zníž. prenesená",J239,0)</f>
        <v>0</v>
      </c>
      <c r="BI239" s="104">
        <f>IF(N239="nulová",J239,0)</f>
        <v>0</v>
      </c>
      <c r="BJ239" s="18" t="s">
        <v>109</v>
      </c>
      <c r="BK239" s="104">
        <f>ROUND(I239*H239,2)</f>
        <v>0</v>
      </c>
      <c r="BL239" s="18" t="s">
        <v>240</v>
      </c>
      <c r="BM239" s="187" t="s">
        <v>613</v>
      </c>
    </row>
    <row r="240" spans="1:65" s="14" customFormat="1" ht="11.25">
      <c r="B240" s="196"/>
      <c r="D240" s="189" t="s">
        <v>165</v>
      </c>
      <c r="E240" s="197" t="s">
        <v>1</v>
      </c>
      <c r="F240" s="198" t="s">
        <v>614</v>
      </c>
      <c r="H240" s="199">
        <v>175.11199999999999</v>
      </c>
      <c r="I240" s="200"/>
      <c r="L240" s="196"/>
      <c r="M240" s="201"/>
      <c r="N240" s="202"/>
      <c r="O240" s="202"/>
      <c r="P240" s="202"/>
      <c r="Q240" s="202"/>
      <c r="R240" s="202"/>
      <c r="S240" s="202"/>
      <c r="T240" s="203"/>
      <c r="AT240" s="197" t="s">
        <v>165</v>
      </c>
      <c r="AU240" s="197" t="s">
        <v>109</v>
      </c>
      <c r="AV240" s="14" t="s">
        <v>109</v>
      </c>
      <c r="AW240" s="14" t="s">
        <v>30</v>
      </c>
      <c r="AX240" s="14" t="s">
        <v>76</v>
      </c>
      <c r="AY240" s="197" t="s">
        <v>153</v>
      </c>
    </row>
    <row r="241" spans="1:65" s="15" customFormat="1" ht="11.25">
      <c r="B241" s="204"/>
      <c r="D241" s="189" t="s">
        <v>165</v>
      </c>
      <c r="E241" s="205" t="s">
        <v>1</v>
      </c>
      <c r="F241" s="206" t="s">
        <v>170</v>
      </c>
      <c r="H241" s="207">
        <v>175.11199999999999</v>
      </c>
      <c r="I241" s="208"/>
      <c r="L241" s="204"/>
      <c r="M241" s="209"/>
      <c r="N241" s="210"/>
      <c r="O241" s="210"/>
      <c r="P241" s="210"/>
      <c r="Q241" s="210"/>
      <c r="R241" s="210"/>
      <c r="S241" s="210"/>
      <c r="T241" s="211"/>
      <c r="AT241" s="205" t="s">
        <v>165</v>
      </c>
      <c r="AU241" s="205" t="s">
        <v>109</v>
      </c>
      <c r="AV241" s="15" t="s">
        <v>159</v>
      </c>
      <c r="AW241" s="15" t="s">
        <v>30</v>
      </c>
      <c r="AX241" s="15" t="s">
        <v>84</v>
      </c>
      <c r="AY241" s="205" t="s">
        <v>153</v>
      </c>
    </row>
    <row r="242" spans="1:65" s="2" customFormat="1" ht="24.2" customHeight="1">
      <c r="A242" s="35"/>
      <c r="B242" s="143"/>
      <c r="C242" s="175" t="s">
        <v>615</v>
      </c>
      <c r="D242" s="175" t="s">
        <v>155</v>
      </c>
      <c r="E242" s="176" t="s">
        <v>422</v>
      </c>
      <c r="F242" s="177" t="s">
        <v>423</v>
      </c>
      <c r="G242" s="178" t="s">
        <v>395</v>
      </c>
      <c r="H242" s="223"/>
      <c r="I242" s="180"/>
      <c r="J242" s="181">
        <f>ROUND(I242*H242,2)</f>
        <v>0</v>
      </c>
      <c r="K242" s="182"/>
      <c r="L242" s="36"/>
      <c r="M242" s="224" t="s">
        <v>1</v>
      </c>
      <c r="N242" s="225" t="s">
        <v>42</v>
      </c>
      <c r="O242" s="226"/>
      <c r="P242" s="227">
        <f>O242*H242</f>
        <v>0</v>
      </c>
      <c r="Q242" s="227">
        <v>0</v>
      </c>
      <c r="R242" s="227">
        <f>Q242*H242</f>
        <v>0</v>
      </c>
      <c r="S242" s="227">
        <v>0</v>
      </c>
      <c r="T242" s="228">
        <f>S242*H242</f>
        <v>0</v>
      </c>
      <c r="U242" s="35"/>
      <c r="V242" s="35"/>
      <c r="W242" s="35"/>
      <c r="X242" s="35"/>
      <c r="Y242" s="35"/>
      <c r="Z242" s="35"/>
      <c r="AA242" s="35"/>
      <c r="AB242" s="35"/>
      <c r="AC242" s="35"/>
      <c r="AD242" s="35"/>
      <c r="AE242" s="35"/>
      <c r="AR242" s="187" t="s">
        <v>240</v>
      </c>
      <c r="AT242" s="187" t="s">
        <v>155</v>
      </c>
      <c r="AU242" s="187" t="s">
        <v>109</v>
      </c>
      <c r="AY242" s="18" t="s">
        <v>153</v>
      </c>
      <c r="BE242" s="104">
        <f>IF(N242="základná",J242,0)</f>
        <v>0</v>
      </c>
      <c r="BF242" s="104">
        <f>IF(N242="znížená",J242,0)</f>
        <v>0</v>
      </c>
      <c r="BG242" s="104">
        <f>IF(N242="zákl. prenesená",J242,0)</f>
        <v>0</v>
      </c>
      <c r="BH242" s="104">
        <f>IF(N242="zníž. prenesená",J242,0)</f>
        <v>0</v>
      </c>
      <c r="BI242" s="104">
        <f>IF(N242="nulová",J242,0)</f>
        <v>0</v>
      </c>
      <c r="BJ242" s="18" t="s">
        <v>109</v>
      </c>
      <c r="BK242" s="104">
        <f>ROUND(I242*H242,2)</f>
        <v>0</v>
      </c>
      <c r="BL242" s="18" t="s">
        <v>240</v>
      </c>
      <c r="BM242" s="187" t="s">
        <v>616</v>
      </c>
    </row>
    <row r="243" spans="1:65" s="2" customFormat="1" ht="6.95" customHeight="1">
      <c r="A243" s="35"/>
      <c r="B243" s="53"/>
      <c r="C243" s="54"/>
      <c r="D243" s="54"/>
      <c r="E243" s="54"/>
      <c r="F243" s="54"/>
      <c r="G243" s="54"/>
      <c r="H243" s="54"/>
      <c r="I243" s="54"/>
      <c r="J243" s="54"/>
      <c r="K243" s="54"/>
      <c r="L243" s="36"/>
      <c r="M243" s="35"/>
      <c r="O243" s="35"/>
      <c r="P243" s="35"/>
      <c r="Q243" s="35"/>
      <c r="R243" s="35"/>
      <c r="S243" s="35"/>
      <c r="T243" s="35"/>
      <c r="U243" s="35"/>
      <c r="V243" s="35"/>
      <c r="W243" s="35"/>
      <c r="X243" s="35"/>
      <c r="Y243" s="35"/>
      <c r="Z243" s="35"/>
      <c r="AA243" s="35"/>
      <c r="AB243" s="35"/>
      <c r="AC243" s="35"/>
      <c r="AD243" s="35"/>
      <c r="AE243" s="35"/>
    </row>
  </sheetData>
  <autoFilter ref="C131:K242" xr:uid="{00000000-0009-0000-0000-000002000000}"/>
  <mergeCells count="14">
    <mergeCell ref="D110:F110"/>
    <mergeCell ref="E122:H122"/>
    <mergeCell ref="E124:H124"/>
    <mergeCell ref="L2:V2"/>
    <mergeCell ref="E87:H87"/>
    <mergeCell ref="D106:F106"/>
    <mergeCell ref="D107:F107"/>
    <mergeCell ref="D108:F108"/>
    <mergeCell ref="D109:F109"/>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60"/>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87" t="s">
        <v>5</v>
      </c>
      <c r="M2" s="268"/>
      <c r="N2" s="268"/>
      <c r="O2" s="268"/>
      <c r="P2" s="268"/>
      <c r="Q2" s="268"/>
      <c r="R2" s="268"/>
      <c r="S2" s="268"/>
      <c r="T2" s="268"/>
      <c r="U2" s="268"/>
      <c r="V2" s="268"/>
      <c r="AT2" s="18" t="s">
        <v>91</v>
      </c>
    </row>
    <row r="3" spans="1:46" s="1" customFormat="1" ht="6.95" customHeight="1">
      <c r="B3" s="19"/>
      <c r="C3" s="20"/>
      <c r="D3" s="20"/>
      <c r="E3" s="20"/>
      <c r="F3" s="20"/>
      <c r="G3" s="20"/>
      <c r="H3" s="20"/>
      <c r="I3" s="20"/>
      <c r="J3" s="20"/>
      <c r="K3" s="20"/>
      <c r="L3" s="21"/>
      <c r="AT3" s="18" t="s">
        <v>76</v>
      </c>
    </row>
    <row r="4" spans="1:46" s="1" customFormat="1" ht="24.95" customHeight="1">
      <c r="B4" s="21"/>
      <c r="D4" s="22" t="s">
        <v>110</v>
      </c>
      <c r="L4" s="21"/>
      <c r="M4" s="112" t="s">
        <v>9</v>
      </c>
      <c r="AT4" s="18" t="s">
        <v>3</v>
      </c>
    </row>
    <row r="5" spans="1:46" s="1" customFormat="1" ht="6.95" customHeight="1">
      <c r="B5" s="21"/>
      <c r="L5" s="21"/>
    </row>
    <row r="6" spans="1:46" s="1" customFormat="1" ht="12" customHeight="1">
      <c r="B6" s="21"/>
      <c r="D6" s="28" t="s">
        <v>14</v>
      </c>
      <c r="L6" s="21"/>
    </row>
    <row r="7" spans="1:46" s="1" customFormat="1" ht="16.5" customHeight="1">
      <c r="B7" s="21"/>
      <c r="E7" s="288" t="str">
        <f>'Rekapitulácia stavby'!K6</f>
        <v>Komunitná záhrada v meste Spišská Belá</v>
      </c>
      <c r="F7" s="289"/>
      <c r="G7" s="289"/>
      <c r="H7" s="289"/>
      <c r="L7" s="21"/>
    </row>
    <row r="8" spans="1:46" s="2" customFormat="1" ht="12" customHeight="1">
      <c r="A8" s="35"/>
      <c r="B8" s="36"/>
      <c r="C8" s="35"/>
      <c r="D8" s="28" t="s">
        <v>111</v>
      </c>
      <c r="E8" s="35"/>
      <c r="F8" s="35"/>
      <c r="G8" s="35"/>
      <c r="H8" s="35"/>
      <c r="I8" s="35"/>
      <c r="J8" s="35"/>
      <c r="K8" s="35"/>
      <c r="L8" s="48"/>
      <c r="S8" s="35"/>
      <c r="T8" s="35"/>
      <c r="U8" s="35"/>
      <c r="V8" s="35"/>
      <c r="W8" s="35"/>
      <c r="X8" s="35"/>
      <c r="Y8" s="35"/>
      <c r="Z8" s="35"/>
      <c r="AA8" s="35"/>
      <c r="AB8" s="35"/>
      <c r="AC8" s="35"/>
      <c r="AD8" s="35"/>
      <c r="AE8" s="35"/>
    </row>
    <row r="9" spans="1:46" s="2" customFormat="1" ht="16.5" customHeight="1">
      <c r="A9" s="35"/>
      <c r="B9" s="36"/>
      <c r="C9" s="35"/>
      <c r="D9" s="35"/>
      <c r="E9" s="240" t="s">
        <v>617</v>
      </c>
      <c r="F9" s="290"/>
      <c r="G9" s="290"/>
      <c r="H9" s="290"/>
      <c r="I9" s="35"/>
      <c r="J9" s="35"/>
      <c r="K9" s="35"/>
      <c r="L9" s="48"/>
      <c r="S9" s="35"/>
      <c r="T9" s="35"/>
      <c r="U9" s="35"/>
      <c r="V9" s="35"/>
      <c r="W9" s="35"/>
      <c r="X9" s="35"/>
      <c r="Y9" s="35"/>
      <c r="Z9" s="35"/>
      <c r="AA9" s="35"/>
      <c r="AB9" s="35"/>
      <c r="AC9" s="35"/>
      <c r="AD9" s="35"/>
      <c r="AE9" s="35"/>
    </row>
    <row r="10" spans="1:46" s="2" customFormat="1" ht="11.25">
      <c r="A10" s="35"/>
      <c r="B10" s="36"/>
      <c r="C10" s="35"/>
      <c r="D10" s="35"/>
      <c r="E10" s="35"/>
      <c r="F10" s="35"/>
      <c r="G10" s="35"/>
      <c r="H10" s="35"/>
      <c r="I10" s="35"/>
      <c r="J10" s="35"/>
      <c r="K10" s="35"/>
      <c r="L10" s="48"/>
      <c r="S10" s="35"/>
      <c r="T10" s="35"/>
      <c r="U10" s="35"/>
      <c r="V10" s="35"/>
      <c r="W10" s="35"/>
      <c r="X10" s="35"/>
      <c r="Y10" s="35"/>
      <c r="Z10" s="35"/>
      <c r="AA10" s="35"/>
      <c r="AB10" s="35"/>
      <c r="AC10" s="35"/>
      <c r="AD10" s="35"/>
      <c r="AE10" s="35"/>
    </row>
    <row r="11" spans="1:46" s="2" customFormat="1" ht="12" customHeight="1">
      <c r="A11" s="35"/>
      <c r="B11" s="36"/>
      <c r="C11" s="35"/>
      <c r="D11" s="28" t="s">
        <v>16</v>
      </c>
      <c r="E11" s="35"/>
      <c r="F11" s="26" t="s">
        <v>1</v>
      </c>
      <c r="G11" s="35"/>
      <c r="H11" s="35"/>
      <c r="I11" s="28" t="s">
        <v>17</v>
      </c>
      <c r="J11" s="26" t="s">
        <v>1</v>
      </c>
      <c r="K11" s="35"/>
      <c r="L11" s="48"/>
      <c r="S11" s="35"/>
      <c r="T11" s="35"/>
      <c r="U11" s="35"/>
      <c r="V11" s="35"/>
      <c r="W11" s="35"/>
      <c r="X11" s="35"/>
      <c r="Y11" s="35"/>
      <c r="Z11" s="35"/>
      <c r="AA11" s="35"/>
      <c r="AB11" s="35"/>
      <c r="AC11" s="35"/>
      <c r="AD11" s="35"/>
      <c r="AE11" s="35"/>
    </row>
    <row r="12" spans="1:46" s="2" customFormat="1" ht="12" customHeight="1">
      <c r="A12" s="35"/>
      <c r="B12" s="36"/>
      <c r="C12" s="35"/>
      <c r="D12" s="28" t="s">
        <v>18</v>
      </c>
      <c r="E12" s="35"/>
      <c r="F12" s="26" t="s">
        <v>19</v>
      </c>
      <c r="G12" s="35"/>
      <c r="H12" s="35"/>
      <c r="I12" s="28" t="s">
        <v>20</v>
      </c>
      <c r="J12" s="61" t="str">
        <f>'Rekapitulácia stavby'!AN8</f>
        <v>11. 8. 2022</v>
      </c>
      <c r="K12" s="35"/>
      <c r="L12" s="48"/>
      <c r="S12" s="35"/>
      <c r="T12" s="35"/>
      <c r="U12" s="35"/>
      <c r="V12" s="35"/>
      <c r="W12" s="35"/>
      <c r="X12" s="35"/>
      <c r="Y12" s="35"/>
      <c r="Z12" s="35"/>
      <c r="AA12" s="35"/>
      <c r="AB12" s="35"/>
      <c r="AC12" s="35"/>
      <c r="AD12" s="35"/>
      <c r="AE12" s="35"/>
    </row>
    <row r="13" spans="1:46" s="2" customFormat="1" ht="10.9" customHeight="1">
      <c r="A13" s="35"/>
      <c r="B13" s="36"/>
      <c r="C13" s="35"/>
      <c r="D13" s="35"/>
      <c r="E13" s="35"/>
      <c r="F13" s="35"/>
      <c r="G13" s="35"/>
      <c r="H13" s="35"/>
      <c r="I13" s="35"/>
      <c r="J13" s="35"/>
      <c r="K13" s="35"/>
      <c r="L13" s="48"/>
      <c r="S13" s="35"/>
      <c r="T13" s="35"/>
      <c r="U13" s="35"/>
      <c r="V13" s="35"/>
      <c r="W13" s="35"/>
      <c r="X13" s="35"/>
      <c r="Y13" s="35"/>
      <c r="Z13" s="35"/>
      <c r="AA13" s="35"/>
      <c r="AB13" s="35"/>
      <c r="AC13" s="35"/>
      <c r="AD13" s="35"/>
      <c r="AE13" s="35"/>
    </row>
    <row r="14" spans="1:46" s="2" customFormat="1" ht="12" customHeight="1">
      <c r="A14" s="35"/>
      <c r="B14" s="36"/>
      <c r="C14" s="35"/>
      <c r="D14" s="28" t="s">
        <v>22</v>
      </c>
      <c r="E14" s="35"/>
      <c r="F14" s="35"/>
      <c r="G14" s="35"/>
      <c r="H14" s="35"/>
      <c r="I14" s="28" t="s">
        <v>23</v>
      </c>
      <c r="J14" s="26" t="s">
        <v>1</v>
      </c>
      <c r="K14" s="35"/>
      <c r="L14" s="48"/>
      <c r="S14" s="35"/>
      <c r="T14" s="35"/>
      <c r="U14" s="35"/>
      <c r="V14" s="35"/>
      <c r="W14" s="35"/>
      <c r="X14" s="35"/>
      <c r="Y14" s="35"/>
      <c r="Z14" s="35"/>
      <c r="AA14" s="35"/>
      <c r="AB14" s="35"/>
      <c r="AC14" s="35"/>
      <c r="AD14" s="35"/>
      <c r="AE14" s="35"/>
    </row>
    <row r="15" spans="1:46" s="2" customFormat="1" ht="18" customHeight="1">
      <c r="A15" s="35"/>
      <c r="B15" s="36"/>
      <c r="C15" s="35"/>
      <c r="D15" s="35"/>
      <c r="E15" s="26" t="s">
        <v>24</v>
      </c>
      <c r="F15" s="35"/>
      <c r="G15" s="35"/>
      <c r="H15" s="35"/>
      <c r="I15" s="28" t="s">
        <v>25</v>
      </c>
      <c r="J15" s="26" t="s">
        <v>1</v>
      </c>
      <c r="K15" s="35"/>
      <c r="L15" s="48"/>
      <c r="S15" s="35"/>
      <c r="T15" s="35"/>
      <c r="U15" s="35"/>
      <c r="V15" s="35"/>
      <c r="W15" s="35"/>
      <c r="X15" s="35"/>
      <c r="Y15" s="35"/>
      <c r="Z15" s="35"/>
      <c r="AA15" s="35"/>
      <c r="AB15" s="35"/>
      <c r="AC15" s="35"/>
      <c r="AD15" s="35"/>
      <c r="AE15" s="35"/>
    </row>
    <row r="16" spans="1:46" s="2" customFormat="1" ht="6.95" customHeight="1">
      <c r="A16" s="35"/>
      <c r="B16" s="36"/>
      <c r="C16" s="35"/>
      <c r="D16" s="35"/>
      <c r="E16" s="35"/>
      <c r="F16" s="35"/>
      <c r="G16" s="35"/>
      <c r="H16" s="35"/>
      <c r="I16" s="35"/>
      <c r="J16" s="35"/>
      <c r="K16" s="35"/>
      <c r="L16" s="48"/>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8"/>
      <c r="S17" s="35"/>
      <c r="T17" s="35"/>
      <c r="U17" s="35"/>
      <c r="V17" s="35"/>
      <c r="W17" s="35"/>
      <c r="X17" s="35"/>
      <c r="Y17" s="35"/>
      <c r="Z17" s="35"/>
      <c r="AA17" s="35"/>
      <c r="AB17" s="35"/>
      <c r="AC17" s="35"/>
      <c r="AD17" s="35"/>
      <c r="AE17" s="35"/>
    </row>
    <row r="18" spans="1:31" s="2" customFormat="1" ht="18" customHeight="1">
      <c r="A18" s="35"/>
      <c r="B18" s="36"/>
      <c r="C18" s="35"/>
      <c r="D18" s="35"/>
      <c r="E18" s="291" t="str">
        <f>'Rekapitulácia stavby'!E14</f>
        <v>Vyplň údaj</v>
      </c>
      <c r="F18" s="267"/>
      <c r="G18" s="267"/>
      <c r="H18" s="267"/>
      <c r="I18" s="28" t="s">
        <v>25</v>
      </c>
      <c r="J18" s="29" t="str">
        <f>'Rekapitulácia stavby'!AN14</f>
        <v>Vyplň údaj</v>
      </c>
      <c r="K18" s="35"/>
      <c r="L18" s="48"/>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8"/>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8"/>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8"/>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8"/>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
        <v>1</v>
      </c>
      <c r="K23" s="35"/>
      <c r="L23" s="48"/>
      <c r="S23" s="35"/>
      <c r="T23" s="35"/>
      <c r="U23" s="35"/>
      <c r="V23" s="35"/>
      <c r="W23" s="35"/>
      <c r="X23" s="35"/>
      <c r="Y23" s="35"/>
      <c r="Z23" s="35"/>
      <c r="AA23" s="35"/>
      <c r="AB23" s="35"/>
      <c r="AC23" s="35"/>
      <c r="AD23" s="35"/>
      <c r="AE23" s="35"/>
    </row>
    <row r="24" spans="1:31" s="2" customFormat="1" ht="18" customHeight="1">
      <c r="A24" s="35"/>
      <c r="B24" s="36"/>
      <c r="C24" s="35"/>
      <c r="D24" s="35"/>
      <c r="E24" s="26" t="s">
        <v>32</v>
      </c>
      <c r="F24" s="35"/>
      <c r="G24" s="35"/>
      <c r="H24" s="35"/>
      <c r="I24" s="28" t="s">
        <v>25</v>
      </c>
      <c r="J24" s="26" t="s">
        <v>1</v>
      </c>
      <c r="K24" s="35"/>
      <c r="L24" s="48"/>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8"/>
      <c r="S25" s="35"/>
      <c r="T25" s="35"/>
      <c r="U25" s="35"/>
      <c r="V25" s="35"/>
      <c r="W25" s="35"/>
      <c r="X25" s="35"/>
      <c r="Y25" s="35"/>
      <c r="Z25" s="35"/>
      <c r="AA25" s="35"/>
      <c r="AB25" s="35"/>
      <c r="AC25" s="35"/>
      <c r="AD25" s="35"/>
      <c r="AE25" s="35"/>
    </row>
    <row r="26" spans="1:31" s="2" customFormat="1" ht="12" customHeight="1">
      <c r="A26" s="35"/>
      <c r="B26" s="36"/>
      <c r="C26" s="35"/>
      <c r="D26" s="28" t="s">
        <v>33</v>
      </c>
      <c r="E26" s="35"/>
      <c r="F26" s="35"/>
      <c r="G26" s="35"/>
      <c r="H26" s="35"/>
      <c r="I26" s="35"/>
      <c r="J26" s="35"/>
      <c r="K26" s="35"/>
      <c r="L26" s="48"/>
      <c r="S26" s="35"/>
      <c r="T26" s="35"/>
      <c r="U26" s="35"/>
      <c r="V26" s="35"/>
      <c r="W26" s="35"/>
      <c r="X26" s="35"/>
      <c r="Y26" s="35"/>
      <c r="Z26" s="35"/>
      <c r="AA26" s="35"/>
      <c r="AB26" s="35"/>
      <c r="AC26" s="35"/>
      <c r="AD26" s="35"/>
      <c r="AE26" s="35"/>
    </row>
    <row r="27" spans="1:31" s="8" customFormat="1" ht="16.5" customHeight="1">
      <c r="A27" s="113"/>
      <c r="B27" s="114"/>
      <c r="C27" s="113"/>
      <c r="D27" s="113"/>
      <c r="E27" s="272" t="s">
        <v>1</v>
      </c>
      <c r="F27" s="272"/>
      <c r="G27" s="272"/>
      <c r="H27" s="272"/>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8"/>
      <c r="S28" s="35"/>
      <c r="T28" s="35"/>
      <c r="U28" s="35"/>
      <c r="V28" s="35"/>
      <c r="W28" s="35"/>
      <c r="X28" s="35"/>
      <c r="Y28" s="35"/>
      <c r="Z28" s="35"/>
      <c r="AA28" s="35"/>
      <c r="AB28" s="35"/>
      <c r="AC28" s="35"/>
      <c r="AD28" s="35"/>
      <c r="AE28" s="35"/>
    </row>
    <row r="29" spans="1:31" s="2" customFormat="1" ht="6.95" customHeight="1">
      <c r="A29" s="35"/>
      <c r="B29" s="36"/>
      <c r="C29" s="35"/>
      <c r="D29" s="72"/>
      <c r="E29" s="72"/>
      <c r="F29" s="72"/>
      <c r="G29" s="72"/>
      <c r="H29" s="72"/>
      <c r="I29" s="72"/>
      <c r="J29" s="72"/>
      <c r="K29" s="72"/>
      <c r="L29" s="48"/>
      <c r="S29" s="35"/>
      <c r="T29" s="35"/>
      <c r="U29" s="35"/>
      <c r="V29" s="35"/>
      <c r="W29" s="35"/>
      <c r="X29" s="35"/>
      <c r="Y29" s="35"/>
      <c r="Z29" s="35"/>
      <c r="AA29" s="35"/>
      <c r="AB29" s="35"/>
      <c r="AC29" s="35"/>
      <c r="AD29" s="35"/>
      <c r="AE29" s="35"/>
    </row>
    <row r="30" spans="1:31" s="2" customFormat="1" ht="14.45" customHeight="1">
      <c r="A30" s="35"/>
      <c r="B30" s="36"/>
      <c r="C30" s="35"/>
      <c r="D30" s="26" t="s">
        <v>113</v>
      </c>
      <c r="E30" s="35"/>
      <c r="F30" s="35"/>
      <c r="G30" s="35"/>
      <c r="H30" s="35"/>
      <c r="I30" s="35"/>
      <c r="J30" s="34">
        <f>J96</f>
        <v>0</v>
      </c>
      <c r="K30" s="35"/>
      <c r="L30" s="48"/>
      <c r="S30" s="35"/>
      <c r="T30" s="35"/>
      <c r="U30" s="35"/>
      <c r="V30" s="35"/>
      <c r="W30" s="35"/>
      <c r="X30" s="35"/>
      <c r="Y30" s="35"/>
      <c r="Z30" s="35"/>
      <c r="AA30" s="35"/>
      <c r="AB30" s="35"/>
      <c r="AC30" s="35"/>
      <c r="AD30" s="35"/>
      <c r="AE30" s="35"/>
    </row>
    <row r="31" spans="1:31" s="2" customFormat="1" ht="14.45" customHeight="1">
      <c r="A31" s="35"/>
      <c r="B31" s="36"/>
      <c r="C31" s="35"/>
      <c r="D31" s="33" t="s">
        <v>101</v>
      </c>
      <c r="E31" s="35"/>
      <c r="F31" s="35"/>
      <c r="G31" s="35"/>
      <c r="H31" s="35"/>
      <c r="I31" s="35"/>
      <c r="J31" s="34">
        <f>J105</f>
        <v>0</v>
      </c>
      <c r="K31" s="35"/>
      <c r="L31" s="48"/>
      <c r="S31" s="35"/>
      <c r="T31" s="35"/>
      <c r="U31" s="35"/>
      <c r="V31" s="35"/>
      <c r="W31" s="35"/>
      <c r="X31" s="35"/>
      <c r="Y31" s="35"/>
      <c r="Z31" s="35"/>
      <c r="AA31" s="35"/>
      <c r="AB31" s="35"/>
      <c r="AC31" s="35"/>
      <c r="AD31" s="35"/>
      <c r="AE31" s="35"/>
    </row>
    <row r="32" spans="1:31" s="2" customFormat="1" ht="25.35" customHeight="1">
      <c r="A32" s="35"/>
      <c r="B32" s="36"/>
      <c r="C32" s="35"/>
      <c r="D32" s="116" t="s">
        <v>36</v>
      </c>
      <c r="E32" s="35"/>
      <c r="F32" s="35"/>
      <c r="G32" s="35"/>
      <c r="H32" s="35"/>
      <c r="I32" s="35"/>
      <c r="J32" s="77">
        <f>ROUND(J30 + J31, 2)</f>
        <v>0</v>
      </c>
      <c r="K32" s="35"/>
      <c r="L32" s="48"/>
      <c r="S32" s="35"/>
      <c r="T32" s="35"/>
      <c r="U32" s="35"/>
      <c r="V32" s="35"/>
      <c r="W32" s="35"/>
      <c r="X32" s="35"/>
      <c r="Y32" s="35"/>
      <c r="Z32" s="35"/>
      <c r="AA32" s="35"/>
      <c r="AB32" s="35"/>
      <c r="AC32" s="35"/>
      <c r="AD32" s="35"/>
      <c r="AE32" s="35"/>
    </row>
    <row r="33" spans="1:31" s="2" customFormat="1" ht="6.95" customHeight="1">
      <c r="A33" s="35"/>
      <c r="B33" s="36"/>
      <c r="C33" s="35"/>
      <c r="D33" s="72"/>
      <c r="E33" s="72"/>
      <c r="F33" s="72"/>
      <c r="G33" s="72"/>
      <c r="H33" s="72"/>
      <c r="I33" s="72"/>
      <c r="J33" s="72"/>
      <c r="K33" s="72"/>
      <c r="L33" s="48"/>
      <c r="S33" s="35"/>
      <c r="T33" s="35"/>
      <c r="U33" s="35"/>
      <c r="V33" s="35"/>
      <c r="W33" s="35"/>
      <c r="X33" s="35"/>
      <c r="Y33" s="35"/>
      <c r="Z33" s="35"/>
      <c r="AA33" s="35"/>
      <c r="AB33" s="35"/>
      <c r="AC33" s="35"/>
      <c r="AD33" s="35"/>
      <c r="AE33" s="35"/>
    </row>
    <row r="34" spans="1:31" s="2" customFormat="1" ht="14.45" customHeight="1">
      <c r="A34" s="35"/>
      <c r="B34" s="36"/>
      <c r="C34" s="35"/>
      <c r="D34" s="35"/>
      <c r="E34" s="35"/>
      <c r="F34" s="39" t="s">
        <v>38</v>
      </c>
      <c r="G34" s="35"/>
      <c r="H34" s="35"/>
      <c r="I34" s="39" t="s">
        <v>37</v>
      </c>
      <c r="J34" s="39" t="s">
        <v>39</v>
      </c>
      <c r="K34" s="35"/>
      <c r="L34" s="48"/>
      <c r="S34" s="35"/>
      <c r="T34" s="35"/>
      <c r="U34" s="35"/>
      <c r="V34" s="35"/>
      <c r="W34" s="35"/>
      <c r="X34" s="35"/>
      <c r="Y34" s="35"/>
      <c r="Z34" s="35"/>
      <c r="AA34" s="35"/>
      <c r="AB34" s="35"/>
      <c r="AC34" s="35"/>
      <c r="AD34" s="35"/>
      <c r="AE34" s="35"/>
    </row>
    <row r="35" spans="1:31" s="2" customFormat="1" ht="14.45" customHeight="1">
      <c r="A35" s="35"/>
      <c r="B35" s="36"/>
      <c r="C35" s="35"/>
      <c r="D35" s="117" t="s">
        <v>40</v>
      </c>
      <c r="E35" s="41" t="s">
        <v>41</v>
      </c>
      <c r="F35" s="118">
        <f>ROUND((SUM(BE105:BE112) + SUM(BE132:BE159)),  2)</f>
        <v>0</v>
      </c>
      <c r="G35" s="119"/>
      <c r="H35" s="119"/>
      <c r="I35" s="120">
        <v>0.2</v>
      </c>
      <c r="J35" s="118">
        <f>ROUND(((SUM(BE105:BE112) + SUM(BE132:BE159))*I35),  2)</f>
        <v>0</v>
      </c>
      <c r="K35" s="35"/>
      <c r="L35" s="48"/>
      <c r="S35" s="35"/>
      <c r="T35" s="35"/>
      <c r="U35" s="35"/>
      <c r="V35" s="35"/>
      <c r="W35" s="35"/>
      <c r="X35" s="35"/>
      <c r="Y35" s="35"/>
      <c r="Z35" s="35"/>
      <c r="AA35" s="35"/>
      <c r="AB35" s="35"/>
      <c r="AC35" s="35"/>
      <c r="AD35" s="35"/>
      <c r="AE35" s="35"/>
    </row>
    <row r="36" spans="1:31" s="2" customFormat="1" ht="14.45" customHeight="1">
      <c r="A36" s="35"/>
      <c r="B36" s="36"/>
      <c r="C36" s="35"/>
      <c r="D36" s="35"/>
      <c r="E36" s="41" t="s">
        <v>42</v>
      </c>
      <c r="F36" s="118">
        <f>ROUND((SUM(BF105:BF112) + SUM(BF132:BF159)),  2)</f>
        <v>0</v>
      </c>
      <c r="G36" s="119"/>
      <c r="H36" s="119"/>
      <c r="I36" s="120">
        <v>0.2</v>
      </c>
      <c r="J36" s="118">
        <f>ROUND(((SUM(BF105:BF112) + SUM(BF132:BF159))*I36),  2)</f>
        <v>0</v>
      </c>
      <c r="K36" s="35"/>
      <c r="L36" s="48"/>
      <c r="S36" s="35"/>
      <c r="T36" s="35"/>
      <c r="U36" s="35"/>
      <c r="V36" s="35"/>
      <c r="W36" s="35"/>
      <c r="X36" s="35"/>
      <c r="Y36" s="35"/>
      <c r="Z36" s="35"/>
      <c r="AA36" s="35"/>
      <c r="AB36" s="35"/>
      <c r="AC36" s="35"/>
      <c r="AD36" s="35"/>
      <c r="AE36" s="35"/>
    </row>
    <row r="37" spans="1:31" s="2" customFormat="1" ht="14.45" hidden="1" customHeight="1">
      <c r="A37" s="35"/>
      <c r="B37" s="36"/>
      <c r="C37" s="35"/>
      <c r="D37" s="35"/>
      <c r="E37" s="28" t="s">
        <v>43</v>
      </c>
      <c r="F37" s="121">
        <f>ROUND((SUM(BG105:BG112) + SUM(BG132:BG159)),  2)</f>
        <v>0</v>
      </c>
      <c r="G37" s="35"/>
      <c r="H37" s="35"/>
      <c r="I37" s="122">
        <v>0.2</v>
      </c>
      <c r="J37" s="121">
        <f>0</f>
        <v>0</v>
      </c>
      <c r="K37" s="35"/>
      <c r="L37" s="48"/>
      <c r="S37" s="35"/>
      <c r="T37" s="35"/>
      <c r="U37" s="35"/>
      <c r="V37" s="35"/>
      <c r="W37" s="35"/>
      <c r="X37" s="35"/>
      <c r="Y37" s="35"/>
      <c r="Z37" s="35"/>
      <c r="AA37" s="35"/>
      <c r="AB37" s="35"/>
      <c r="AC37" s="35"/>
      <c r="AD37" s="35"/>
      <c r="AE37" s="35"/>
    </row>
    <row r="38" spans="1:31" s="2" customFormat="1" ht="14.45" hidden="1" customHeight="1">
      <c r="A38" s="35"/>
      <c r="B38" s="36"/>
      <c r="C38" s="35"/>
      <c r="D38" s="35"/>
      <c r="E38" s="28" t="s">
        <v>44</v>
      </c>
      <c r="F38" s="121">
        <f>ROUND((SUM(BH105:BH112) + SUM(BH132:BH159)),  2)</f>
        <v>0</v>
      </c>
      <c r="G38" s="35"/>
      <c r="H38" s="35"/>
      <c r="I38" s="122">
        <v>0.2</v>
      </c>
      <c r="J38" s="121">
        <f>0</f>
        <v>0</v>
      </c>
      <c r="K38" s="35"/>
      <c r="L38" s="48"/>
      <c r="S38" s="35"/>
      <c r="T38" s="35"/>
      <c r="U38" s="35"/>
      <c r="V38" s="35"/>
      <c r="W38" s="35"/>
      <c r="X38" s="35"/>
      <c r="Y38" s="35"/>
      <c r="Z38" s="35"/>
      <c r="AA38" s="35"/>
      <c r="AB38" s="35"/>
      <c r="AC38" s="35"/>
      <c r="AD38" s="35"/>
      <c r="AE38" s="35"/>
    </row>
    <row r="39" spans="1:31" s="2" customFormat="1" ht="14.45" hidden="1" customHeight="1">
      <c r="A39" s="35"/>
      <c r="B39" s="36"/>
      <c r="C39" s="35"/>
      <c r="D39" s="35"/>
      <c r="E39" s="41" t="s">
        <v>45</v>
      </c>
      <c r="F39" s="118">
        <f>ROUND((SUM(BI105:BI112) + SUM(BI132:BI159)),  2)</f>
        <v>0</v>
      </c>
      <c r="G39" s="119"/>
      <c r="H39" s="119"/>
      <c r="I39" s="120">
        <v>0</v>
      </c>
      <c r="J39" s="118">
        <f>0</f>
        <v>0</v>
      </c>
      <c r="K39" s="35"/>
      <c r="L39" s="48"/>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8"/>
      <c r="S40" s="35"/>
      <c r="T40" s="35"/>
      <c r="U40" s="35"/>
      <c r="V40" s="35"/>
      <c r="W40" s="35"/>
      <c r="X40" s="35"/>
      <c r="Y40" s="35"/>
      <c r="Z40" s="35"/>
      <c r="AA40" s="35"/>
      <c r="AB40" s="35"/>
      <c r="AC40" s="35"/>
      <c r="AD40" s="35"/>
      <c r="AE40" s="35"/>
    </row>
    <row r="41" spans="1:31" s="2" customFormat="1" ht="25.35" customHeight="1">
      <c r="A41" s="35"/>
      <c r="B41" s="36"/>
      <c r="C41" s="109"/>
      <c r="D41" s="123" t="s">
        <v>46</v>
      </c>
      <c r="E41" s="66"/>
      <c r="F41" s="66"/>
      <c r="G41" s="124" t="s">
        <v>47</v>
      </c>
      <c r="H41" s="125" t="s">
        <v>48</v>
      </c>
      <c r="I41" s="66"/>
      <c r="J41" s="126">
        <f>SUM(J32:J39)</f>
        <v>0</v>
      </c>
      <c r="K41" s="127"/>
      <c r="L41" s="48"/>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8"/>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8"/>
      <c r="D50" s="49" t="s">
        <v>49</v>
      </c>
      <c r="E50" s="50"/>
      <c r="F50" s="50"/>
      <c r="G50" s="49" t="s">
        <v>50</v>
      </c>
      <c r="H50" s="50"/>
      <c r="I50" s="50"/>
      <c r="J50" s="50"/>
      <c r="K50" s="50"/>
      <c r="L50" s="48"/>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36"/>
      <c r="C61" s="35"/>
      <c r="D61" s="51" t="s">
        <v>51</v>
      </c>
      <c r="E61" s="38"/>
      <c r="F61" s="128" t="s">
        <v>52</v>
      </c>
      <c r="G61" s="51" t="s">
        <v>51</v>
      </c>
      <c r="H61" s="38"/>
      <c r="I61" s="38"/>
      <c r="J61" s="129" t="s">
        <v>52</v>
      </c>
      <c r="K61" s="38"/>
      <c r="L61" s="48"/>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36"/>
      <c r="C65" s="35"/>
      <c r="D65" s="49" t="s">
        <v>53</v>
      </c>
      <c r="E65" s="52"/>
      <c r="F65" s="52"/>
      <c r="G65" s="49" t="s">
        <v>54</v>
      </c>
      <c r="H65" s="52"/>
      <c r="I65" s="52"/>
      <c r="J65" s="52"/>
      <c r="K65" s="52"/>
      <c r="L65" s="48"/>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36"/>
      <c r="C76" s="35"/>
      <c r="D76" s="51" t="s">
        <v>51</v>
      </c>
      <c r="E76" s="38"/>
      <c r="F76" s="128" t="s">
        <v>52</v>
      </c>
      <c r="G76" s="51" t="s">
        <v>51</v>
      </c>
      <c r="H76" s="38"/>
      <c r="I76" s="38"/>
      <c r="J76" s="129" t="s">
        <v>52</v>
      </c>
      <c r="K76" s="38"/>
      <c r="L76" s="48"/>
      <c r="S76" s="35"/>
      <c r="T76" s="35"/>
      <c r="U76" s="35"/>
      <c r="V76" s="35"/>
      <c r="W76" s="35"/>
      <c r="X76" s="35"/>
      <c r="Y76" s="35"/>
      <c r="Z76" s="35"/>
      <c r="AA76" s="35"/>
      <c r="AB76" s="35"/>
      <c r="AC76" s="35"/>
      <c r="AD76" s="35"/>
      <c r="AE76" s="35"/>
    </row>
    <row r="77" spans="1:31" s="2" customFormat="1" ht="14.45" customHeight="1">
      <c r="A77" s="35"/>
      <c r="B77" s="53"/>
      <c r="C77" s="54"/>
      <c r="D77" s="54"/>
      <c r="E77" s="54"/>
      <c r="F77" s="54"/>
      <c r="G77" s="54"/>
      <c r="H77" s="54"/>
      <c r="I77" s="54"/>
      <c r="J77" s="54"/>
      <c r="K77" s="54"/>
      <c r="L77" s="48"/>
      <c r="S77" s="35"/>
      <c r="T77" s="35"/>
      <c r="U77" s="35"/>
      <c r="V77" s="35"/>
      <c r="W77" s="35"/>
      <c r="X77" s="35"/>
      <c r="Y77" s="35"/>
      <c r="Z77" s="35"/>
      <c r="AA77" s="35"/>
      <c r="AB77" s="35"/>
      <c r="AC77" s="35"/>
      <c r="AD77" s="35"/>
      <c r="AE77" s="35"/>
    </row>
    <row r="81" spans="1:47" s="2" customFormat="1" ht="6.95" customHeight="1">
      <c r="A81" s="35"/>
      <c r="B81" s="55"/>
      <c r="C81" s="56"/>
      <c r="D81" s="56"/>
      <c r="E81" s="56"/>
      <c r="F81" s="56"/>
      <c r="G81" s="56"/>
      <c r="H81" s="56"/>
      <c r="I81" s="56"/>
      <c r="J81" s="56"/>
      <c r="K81" s="56"/>
      <c r="L81" s="48"/>
      <c r="S81" s="35"/>
      <c r="T81" s="35"/>
      <c r="U81" s="35"/>
      <c r="V81" s="35"/>
      <c r="W81" s="35"/>
      <c r="X81" s="35"/>
      <c r="Y81" s="35"/>
      <c r="Z81" s="35"/>
      <c r="AA81" s="35"/>
      <c r="AB81" s="35"/>
      <c r="AC81" s="35"/>
      <c r="AD81" s="35"/>
      <c r="AE81" s="35"/>
    </row>
    <row r="82" spans="1:47" s="2" customFormat="1" ht="24.95" customHeight="1">
      <c r="A82" s="35"/>
      <c r="B82" s="36"/>
      <c r="C82" s="22" t="s">
        <v>114</v>
      </c>
      <c r="D82" s="35"/>
      <c r="E82" s="35"/>
      <c r="F82" s="35"/>
      <c r="G82" s="35"/>
      <c r="H82" s="35"/>
      <c r="I82" s="35"/>
      <c r="J82" s="35"/>
      <c r="K82" s="35"/>
      <c r="L82" s="48"/>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8"/>
      <c r="S83" s="35"/>
      <c r="T83" s="35"/>
      <c r="U83" s="35"/>
      <c r="V83" s="35"/>
      <c r="W83" s="35"/>
      <c r="X83" s="35"/>
      <c r="Y83" s="35"/>
      <c r="Z83" s="35"/>
      <c r="AA83" s="35"/>
      <c r="AB83" s="35"/>
      <c r="AC83" s="35"/>
      <c r="AD83" s="35"/>
      <c r="AE83" s="35"/>
    </row>
    <row r="84" spans="1:47" s="2" customFormat="1" ht="12" customHeight="1">
      <c r="A84" s="35"/>
      <c r="B84" s="36"/>
      <c r="C84" s="28" t="s">
        <v>14</v>
      </c>
      <c r="D84" s="35"/>
      <c r="E84" s="35"/>
      <c r="F84" s="35"/>
      <c r="G84" s="35"/>
      <c r="H84" s="35"/>
      <c r="I84" s="35"/>
      <c r="J84" s="35"/>
      <c r="K84" s="35"/>
      <c r="L84" s="48"/>
      <c r="S84" s="35"/>
      <c r="T84" s="35"/>
      <c r="U84" s="35"/>
      <c r="V84" s="35"/>
      <c r="W84" s="35"/>
      <c r="X84" s="35"/>
      <c r="Y84" s="35"/>
      <c r="Z84" s="35"/>
      <c r="AA84" s="35"/>
      <c r="AB84" s="35"/>
      <c r="AC84" s="35"/>
      <c r="AD84" s="35"/>
      <c r="AE84" s="35"/>
    </row>
    <row r="85" spans="1:47" s="2" customFormat="1" ht="16.5" customHeight="1">
      <c r="A85" s="35"/>
      <c r="B85" s="36"/>
      <c r="C85" s="35"/>
      <c r="D85" s="35"/>
      <c r="E85" s="288" t="str">
        <f>E7</f>
        <v>Komunitná záhrada v meste Spišská Belá</v>
      </c>
      <c r="F85" s="289"/>
      <c r="G85" s="289"/>
      <c r="H85" s="289"/>
      <c r="I85" s="35"/>
      <c r="J85" s="35"/>
      <c r="K85" s="35"/>
      <c r="L85" s="48"/>
      <c r="S85" s="35"/>
      <c r="T85" s="35"/>
      <c r="U85" s="35"/>
      <c r="V85" s="35"/>
      <c r="W85" s="35"/>
      <c r="X85" s="35"/>
      <c r="Y85" s="35"/>
      <c r="Z85" s="35"/>
      <c r="AA85" s="35"/>
      <c r="AB85" s="35"/>
      <c r="AC85" s="35"/>
      <c r="AD85" s="35"/>
      <c r="AE85" s="35"/>
    </row>
    <row r="86" spans="1:47" s="2" customFormat="1" ht="12" customHeight="1">
      <c r="A86" s="35"/>
      <c r="B86" s="36"/>
      <c r="C86" s="28" t="s">
        <v>111</v>
      </c>
      <c r="D86" s="35"/>
      <c r="E86" s="35"/>
      <c r="F86" s="35"/>
      <c r="G86" s="35"/>
      <c r="H86" s="35"/>
      <c r="I86" s="35"/>
      <c r="J86" s="35"/>
      <c r="K86" s="35"/>
      <c r="L86" s="48"/>
      <c r="S86" s="35"/>
      <c r="T86" s="35"/>
      <c r="U86" s="35"/>
      <c r="V86" s="35"/>
      <c r="W86" s="35"/>
      <c r="X86" s="35"/>
      <c r="Y86" s="35"/>
      <c r="Z86" s="35"/>
      <c r="AA86" s="35"/>
      <c r="AB86" s="35"/>
      <c r="AC86" s="35"/>
      <c r="AD86" s="35"/>
      <c r="AE86" s="35"/>
    </row>
    <row r="87" spans="1:47" s="2" customFormat="1" ht="16.5" customHeight="1">
      <c r="A87" s="35"/>
      <c r="B87" s="36"/>
      <c r="C87" s="35"/>
      <c r="D87" s="35"/>
      <c r="E87" s="240" t="str">
        <f>E9</f>
        <v>SO 03.01 - Detské ihrisko</v>
      </c>
      <c r="F87" s="290"/>
      <c r="G87" s="290"/>
      <c r="H87" s="290"/>
      <c r="I87" s="35"/>
      <c r="J87" s="35"/>
      <c r="K87" s="35"/>
      <c r="L87" s="48"/>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8"/>
      <c r="S88" s="35"/>
      <c r="T88" s="35"/>
      <c r="U88" s="35"/>
      <c r="V88" s="35"/>
      <c r="W88" s="35"/>
      <c r="X88" s="35"/>
      <c r="Y88" s="35"/>
      <c r="Z88" s="35"/>
      <c r="AA88" s="35"/>
      <c r="AB88" s="35"/>
      <c r="AC88" s="35"/>
      <c r="AD88" s="35"/>
      <c r="AE88" s="35"/>
    </row>
    <row r="89" spans="1:47" s="2" customFormat="1" ht="12" customHeight="1">
      <c r="A89" s="35"/>
      <c r="B89" s="36"/>
      <c r="C89" s="28" t="s">
        <v>18</v>
      </c>
      <c r="D89" s="35"/>
      <c r="E89" s="35"/>
      <c r="F89" s="26" t="str">
        <f>F12</f>
        <v>Spišská Belá</v>
      </c>
      <c r="G89" s="35"/>
      <c r="H89" s="35"/>
      <c r="I89" s="28" t="s">
        <v>20</v>
      </c>
      <c r="J89" s="61" t="str">
        <f>IF(J12="","",J12)</f>
        <v>11. 8. 2022</v>
      </c>
      <c r="K89" s="35"/>
      <c r="L89" s="48"/>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8"/>
      <c r="S90" s="35"/>
      <c r="T90" s="35"/>
      <c r="U90" s="35"/>
      <c r="V90" s="35"/>
      <c r="W90" s="35"/>
      <c r="X90" s="35"/>
      <c r="Y90" s="35"/>
      <c r="Z90" s="35"/>
      <c r="AA90" s="35"/>
      <c r="AB90" s="35"/>
      <c r="AC90" s="35"/>
      <c r="AD90" s="35"/>
      <c r="AE90" s="35"/>
    </row>
    <row r="91" spans="1:47" s="2" customFormat="1" ht="15.2" customHeight="1">
      <c r="A91" s="35"/>
      <c r="B91" s="36"/>
      <c r="C91" s="28" t="s">
        <v>22</v>
      </c>
      <c r="D91" s="35"/>
      <c r="E91" s="35"/>
      <c r="F91" s="26" t="str">
        <f>E15</f>
        <v>Mestský úrad Spišská Belá</v>
      </c>
      <c r="G91" s="35"/>
      <c r="H91" s="35"/>
      <c r="I91" s="28" t="s">
        <v>28</v>
      </c>
      <c r="J91" s="31" t="str">
        <f>E21</f>
        <v>2ka, s.r.o.</v>
      </c>
      <c r="K91" s="35"/>
      <c r="L91" s="48"/>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ROSOFT, s.r.o.</v>
      </c>
      <c r="K92" s="35"/>
      <c r="L92" s="48"/>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8"/>
      <c r="S93" s="35"/>
      <c r="T93" s="35"/>
      <c r="U93" s="35"/>
      <c r="V93" s="35"/>
      <c r="W93" s="35"/>
      <c r="X93" s="35"/>
      <c r="Y93" s="35"/>
      <c r="Z93" s="35"/>
      <c r="AA93" s="35"/>
      <c r="AB93" s="35"/>
      <c r="AC93" s="35"/>
      <c r="AD93" s="35"/>
      <c r="AE93" s="35"/>
    </row>
    <row r="94" spans="1:47" s="2" customFormat="1" ht="29.25" customHeight="1">
      <c r="A94" s="35"/>
      <c r="B94" s="36"/>
      <c r="C94" s="130" t="s">
        <v>115</v>
      </c>
      <c r="D94" s="109"/>
      <c r="E94" s="109"/>
      <c r="F94" s="109"/>
      <c r="G94" s="109"/>
      <c r="H94" s="109"/>
      <c r="I94" s="109"/>
      <c r="J94" s="131" t="s">
        <v>116</v>
      </c>
      <c r="K94" s="109"/>
      <c r="L94" s="48"/>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8"/>
      <c r="S95" s="35"/>
      <c r="T95" s="35"/>
      <c r="U95" s="35"/>
      <c r="V95" s="35"/>
      <c r="W95" s="35"/>
      <c r="X95" s="35"/>
      <c r="Y95" s="35"/>
      <c r="Z95" s="35"/>
      <c r="AA95" s="35"/>
      <c r="AB95" s="35"/>
      <c r="AC95" s="35"/>
      <c r="AD95" s="35"/>
      <c r="AE95" s="35"/>
    </row>
    <row r="96" spans="1:47" s="2" customFormat="1" ht="22.9" customHeight="1">
      <c r="A96" s="35"/>
      <c r="B96" s="36"/>
      <c r="C96" s="132" t="s">
        <v>117</v>
      </c>
      <c r="D96" s="35"/>
      <c r="E96" s="35"/>
      <c r="F96" s="35"/>
      <c r="G96" s="35"/>
      <c r="H96" s="35"/>
      <c r="I96" s="35"/>
      <c r="J96" s="77">
        <f>J132</f>
        <v>0</v>
      </c>
      <c r="K96" s="35"/>
      <c r="L96" s="48"/>
      <c r="S96" s="35"/>
      <c r="T96" s="35"/>
      <c r="U96" s="35"/>
      <c r="V96" s="35"/>
      <c r="W96" s="35"/>
      <c r="X96" s="35"/>
      <c r="Y96" s="35"/>
      <c r="Z96" s="35"/>
      <c r="AA96" s="35"/>
      <c r="AB96" s="35"/>
      <c r="AC96" s="35"/>
      <c r="AD96" s="35"/>
      <c r="AE96" s="35"/>
      <c r="AU96" s="18" t="s">
        <v>118</v>
      </c>
    </row>
    <row r="97" spans="1:65" s="9" customFormat="1" ht="24.95" customHeight="1">
      <c r="B97" s="133"/>
      <c r="D97" s="134" t="s">
        <v>119</v>
      </c>
      <c r="E97" s="135"/>
      <c r="F97" s="135"/>
      <c r="G97" s="135"/>
      <c r="H97" s="135"/>
      <c r="I97" s="135"/>
      <c r="J97" s="136">
        <f>J133</f>
        <v>0</v>
      </c>
      <c r="L97" s="133"/>
    </row>
    <row r="98" spans="1:65" s="10" customFormat="1" ht="19.899999999999999" customHeight="1">
      <c r="B98" s="137"/>
      <c r="D98" s="138" t="s">
        <v>120</v>
      </c>
      <c r="E98" s="139"/>
      <c r="F98" s="139"/>
      <c r="G98" s="139"/>
      <c r="H98" s="139"/>
      <c r="I98" s="139"/>
      <c r="J98" s="140">
        <f>J134</f>
        <v>0</v>
      </c>
      <c r="L98" s="137"/>
    </row>
    <row r="99" spans="1:65" s="10" customFormat="1" ht="19.899999999999999" customHeight="1">
      <c r="B99" s="137"/>
      <c r="D99" s="138" t="s">
        <v>123</v>
      </c>
      <c r="E99" s="139"/>
      <c r="F99" s="139"/>
      <c r="G99" s="139"/>
      <c r="H99" s="139"/>
      <c r="I99" s="139"/>
      <c r="J99" s="140">
        <f>J148</f>
        <v>0</v>
      </c>
      <c r="L99" s="137"/>
    </row>
    <row r="100" spans="1:65" s="10" customFormat="1" ht="19.899999999999999" customHeight="1">
      <c r="B100" s="137"/>
      <c r="D100" s="138" t="s">
        <v>125</v>
      </c>
      <c r="E100" s="139"/>
      <c r="F100" s="139"/>
      <c r="G100" s="139"/>
      <c r="H100" s="139"/>
      <c r="I100" s="139"/>
      <c r="J100" s="140">
        <f>J154</f>
        <v>0</v>
      </c>
      <c r="L100" s="137"/>
    </row>
    <row r="101" spans="1:65" s="9" customFormat="1" ht="24.95" customHeight="1">
      <c r="B101" s="133"/>
      <c r="D101" s="134" t="s">
        <v>126</v>
      </c>
      <c r="E101" s="135"/>
      <c r="F101" s="135"/>
      <c r="G101" s="135"/>
      <c r="H101" s="135"/>
      <c r="I101" s="135"/>
      <c r="J101" s="136">
        <f>J156</f>
        <v>0</v>
      </c>
      <c r="L101" s="133"/>
    </row>
    <row r="102" spans="1:65" s="10" customFormat="1" ht="19.899999999999999" customHeight="1">
      <c r="B102" s="137"/>
      <c r="D102" s="138" t="s">
        <v>127</v>
      </c>
      <c r="E102" s="139"/>
      <c r="F102" s="139"/>
      <c r="G102" s="139"/>
      <c r="H102" s="139"/>
      <c r="I102" s="139"/>
      <c r="J102" s="140">
        <f>J157</f>
        <v>0</v>
      </c>
      <c r="L102" s="137"/>
    </row>
    <row r="103" spans="1:65" s="2" customFormat="1" ht="21.75" customHeight="1">
      <c r="A103" s="35"/>
      <c r="B103" s="36"/>
      <c r="C103" s="35"/>
      <c r="D103" s="35"/>
      <c r="E103" s="35"/>
      <c r="F103" s="35"/>
      <c r="G103" s="35"/>
      <c r="H103" s="35"/>
      <c r="I103" s="35"/>
      <c r="J103" s="35"/>
      <c r="K103" s="35"/>
      <c r="L103" s="48"/>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8"/>
      <c r="S104" s="35"/>
      <c r="T104" s="35"/>
      <c r="U104" s="35"/>
      <c r="V104" s="35"/>
      <c r="W104" s="35"/>
      <c r="X104" s="35"/>
      <c r="Y104" s="35"/>
      <c r="Z104" s="35"/>
      <c r="AA104" s="35"/>
      <c r="AB104" s="35"/>
      <c r="AC104" s="35"/>
      <c r="AD104" s="35"/>
      <c r="AE104" s="35"/>
    </row>
    <row r="105" spans="1:65" s="2" customFormat="1" ht="29.25" customHeight="1">
      <c r="A105" s="35"/>
      <c r="B105" s="36"/>
      <c r="C105" s="132" t="s">
        <v>130</v>
      </c>
      <c r="D105" s="35"/>
      <c r="E105" s="35"/>
      <c r="F105" s="35"/>
      <c r="G105" s="35"/>
      <c r="H105" s="35"/>
      <c r="I105" s="35"/>
      <c r="J105" s="141">
        <f>ROUND(J106 + J107 + J108 + J109 + J110 + J111,2)</f>
        <v>0</v>
      </c>
      <c r="K105" s="35"/>
      <c r="L105" s="48"/>
      <c r="N105" s="142" t="s">
        <v>40</v>
      </c>
      <c r="S105" s="35"/>
      <c r="T105" s="35"/>
      <c r="U105" s="35"/>
      <c r="V105" s="35"/>
      <c r="W105" s="35"/>
      <c r="X105" s="35"/>
      <c r="Y105" s="35"/>
      <c r="Z105" s="35"/>
      <c r="AA105" s="35"/>
      <c r="AB105" s="35"/>
      <c r="AC105" s="35"/>
      <c r="AD105" s="35"/>
      <c r="AE105" s="35"/>
    </row>
    <row r="106" spans="1:65" s="2" customFormat="1" ht="18" customHeight="1">
      <c r="A106" s="35"/>
      <c r="B106" s="143"/>
      <c r="C106" s="144"/>
      <c r="D106" s="260" t="s">
        <v>131</v>
      </c>
      <c r="E106" s="292"/>
      <c r="F106" s="292"/>
      <c r="G106" s="144"/>
      <c r="H106" s="144"/>
      <c r="I106" s="144"/>
      <c r="J106" s="100">
        <v>0</v>
      </c>
      <c r="K106" s="144"/>
      <c r="L106" s="146"/>
      <c r="M106" s="147"/>
      <c r="N106" s="148" t="s">
        <v>42</v>
      </c>
      <c r="O106" s="147"/>
      <c r="P106" s="147"/>
      <c r="Q106" s="147"/>
      <c r="R106" s="147"/>
      <c r="S106" s="144"/>
      <c r="T106" s="144"/>
      <c r="U106" s="144"/>
      <c r="V106" s="144"/>
      <c r="W106" s="144"/>
      <c r="X106" s="144"/>
      <c r="Y106" s="144"/>
      <c r="Z106" s="144"/>
      <c r="AA106" s="144"/>
      <c r="AB106" s="144"/>
      <c r="AC106" s="144"/>
      <c r="AD106" s="144"/>
      <c r="AE106" s="144"/>
      <c r="AF106" s="147"/>
      <c r="AG106" s="147"/>
      <c r="AH106" s="147"/>
      <c r="AI106" s="147"/>
      <c r="AJ106" s="147"/>
      <c r="AK106" s="147"/>
      <c r="AL106" s="147"/>
      <c r="AM106" s="147"/>
      <c r="AN106" s="147"/>
      <c r="AO106" s="147"/>
      <c r="AP106" s="147"/>
      <c r="AQ106" s="147"/>
      <c r="AR106" s="147"/>
      <c r="AS106" s="147"/>
      <c r="AT106" s="147"/>
      <c r="AU106" s="147"/>
      <c r="AV106" s="147"/>
      <c r="AW106" s="147"/>
      <c r="AX106" s="147"/>
      <c r="AY106" s="149" t="s">
        <v>132</v>
      </c>
      <c r="AZ106" s="147"/>
      <c r="BA106" s="147"/>
      <c r="BB106" s="147"/>
      <c r="BC106" s="147"/>
      <c r="BD106" s="147"/>
      <c r="BE106" s="150">
        <f t="shared" ref="BE106:BE111" si="0">IF(N106="základná",J106,0)</f>
        <v>0</v>
      </c>
      <c r="BF106" s="150">
        <f t="shared" ref="BF106:BF111" si="1">IF(N106="znížená",J106,0)</f>
        <v>0</v>
      </c>
      <c r="BG106" s="150">
        <f t="shared" ref="BG106:BG111" si="2">IF(N106="zákl. prenesená",J106,0)</f>
        <v>0</v>
      </c>
      <c r="BH106" s="150">
        <f t="shared" ref="BH106:BH111" si="3">IF(N106="zníž. prenesená",J106,0)</f>
        <v>0</v>
      </c>
      <c r="BI106" s="150">
        <f t="shared" ref="BI106:BI111" si="4">IF(N106="nulová",J106,0)</f>
        <v>0</v>
      </c>
      <c r="BJ106" s="149" t="s">
        <v>109</v>
      </c>
      <c r="BK106" s="147"/>
      <c r="BL106" s="147"/>
      <c r="BM106" s="147"/>
    </row>
    <row r="107" spans="1:65" s="2" customFormat="1" ht="18" customHeight="1">
      <c r="A107" s="35"/>
      <c r="B107" s="143"/>
      <c r="C107" s="144"/>
      <c r="D107" s="260" t="s">
        <v>133</v>
      </c>
      <c r="E107" s="292"/>
      <c r="F107" s="292"/>
      <c r="G107" s="144"/>
      <c r="H107" s="144"/>
      <c r="I107" s="144"/>
      <c r="J107" s="100">
        <v>0</v>
      </c>
      <c r="K107" s="144"/>
      <c r="L107" s="146"/>
      <c r="M107" s="147"/>
      <c r="N107" s="148" t="s">
        <v>42</v>
      </c>
      <c r="O107" s="147"/>
      <c r="P107" s="147"/>
      <c r="Q107" s="147"/>
      <c r="R107" s="147"/>
      <c r="S107" s="144"/>
      <c r="T107" s="144"/>
      <c r="U107" s="144"/>
      <c r="V107" s="144"/>
      <c r="W107" s="144"/>
      <c r="X107" s="144"/>
      <c r="Y107" s="144"/>
      <c r="Z107" s="144"/>
      <c r="AA107" s="144"/>
      <c r="AB107" s="144"/>
      <c r="AC107" s="144"/>
      <c r="AD107" s="144"/>
      <c r="AE107" s="144"/>
      <c r="AF107" s="147"/>
      <c r="AG107" s="147"/>
      <c r="AH107" s="147"/>
      <c r="AI107" s="147"/>
      <c r="AJ107" s="147"/>
      <c r="AK107" s="147"/>
      <c r="AL107" s="147"/>
      <c r="AM107" s="147"/>
      <c r="AN107" s="147"/>
      <c r="AO107" s="147"/>
      <c r="AP107" s="147"/>
      <c r="AQ107" s="147"/>
      <c r="AR107" s="147"/>
      <c r="AS107" s="147"/>
      <c r="AT107" s="147"/>
      <c r="AU107" s="147"/>
      <c r="AV107" s="147"/>
      <c r="AW107" s="147"/>
      <c r="AX107" s="147"/>
      <c r="AY107" s="149" t="s">
        <v>132</v>
      </c>
      <c r="AZ107" s="147"/>
      <c r="BA107" s="147"/>
      <c r="BB107" s="147"/>
      <c r="BC107" s="147"/>
      <c r="BD107" s="147"/>
      <c r="BE107" s="150">
        <f t="shared" si="0"/>
        <v>0</v>
      </c>
      <c r="BF107" s="150">
        <f t="shared" si="1"/>
        <v>0</v>
      </c>
      <c r="BG107" s="150">
        <f t="shared" si="2"/>
        <v>0</v>
      </c>
      <c r="BH107" s="150">
        <f t="shared" si="3"/>
        <v>0</v>
      </c>
      <c r="BI107" s="150">
        <f t="shared" si="4"/>
        <v>0</v>
      </c>
      <c r="BJ107" s="149" t="s">
        <v>109</v>
      </c>
      <c r="BK107" s="147"/>
      <c r="BL107" s="147"/>
      <c r="BM107" s="147"/>
    </row>
    <row r="108" spans="1:65" s="2" customFormat="1" ht="18" customHeight="1">
      <c r="A108" s="35"/>
      <c r="B108" s="143"/>
      <c r="C108" s="144"/>
      <c r="D108" s="260" t="s">
        <v>134</v>
      </c>
      <c r="E108" s="292"/>
      <c r="F108" s="292"/>
      <c r="G108" s="144"/>
      <c r="H108" s="144"/>
      <c r="I108" s="144"/>
      <c r="J108" s="100">
        <v>0</v>
      </c>
      <c r="K108" s="144"/>
      <c r="L108" s="146"/>
      <c r="M108" s="147"/>
      <c r="N108" s="148" t="s">
        <v>42</v>
      </c>
      <c r="O108" s="147"/>
      <c r="P108" s="147"/>
      <c r="Q108" s="147"/>
      <c r="R108" s="147"/>
      <c r="S108" s="144"/>
      <c r="T108" s="144"/>
      <c r="U108" s="144"/>
      <c r="V108" s="144"/>
      <c r="W108" s="144"/>
      <c r="X108" s="144"/>
      <c r="Y108" s="144"/>
      <c r="Z108" s="144"/>
      <c r="AA108" s="144"/>
      <c r="AB108" s="144"/>
      <c r="AC108" s="144"/>
      <c r="AD108" s="144"/>
      <c r="AE108" s="144"/>
      <c r="AF108" s="147"/>
      <c r="AG108" s="147"/>
      <c r="AH108" s="147"/>
      <c r="AI108" s="147"/>
      <c r="AJ108" s="147"/>
      <c r="AK108" s="147"/>
      <c r="AL108" s="147"/>
      <c r="AM108" s="147"/>
      <c r="AN108" s="147"/>
      <c r="AO108" s="147"/>
      <c r="AP108" s="147"/>
      <c r="AQ108" s="147"/>
      <c r="AR108" s="147"/>
      <c r="AS108" s="147"/>
      <c r="AT108" s="147"/>
      <c r="AU108" s="147"/>
      <c r="AV108" s="147"/>
      <c r="AW108" s="147"/>
      <c r="AX108" s="147"/>
      <c r="AY108" s="149" t="s">
        <v>132</v>
      </c>
      <c r="AZ108" s="147"/>
      <c r="BA108" s="147"/>
      <c r="BB108" s="147"/>
      <c r="BC108" s="147"/>
      <c r="BD108" s="147"/>
      <c r="BE108" s="150">
        <f t="shared" si="0"/>
        <v>0</v>
      </c>
      <c r="BF108" s="150">
        <f t="shared" si="1"/>
        <v>0</v>
      </c>
      <c r="BG108" s="150">
        <f t="shared" si="2"/>
        <v>0</v>
      </c>
      <c r="BH108" s="150">
        <f t="shared" si="3"/>
        <v>0</v>
      </c>
      <c r="BI108" s="150">
        <f t="shared" si="4"/>
        <v>0</v>
      </c>
      <c r="BJ108" s="149" t="s">
        <v>109</v>
      </c>
      <c r="BK108" s="147"/>
      <c r="BL108" s="147"/>
      <c r="BM108" s="147"/>
    </row>
    <row r="109" spans="1:65" s="2" customFormat="1" ht="18" customHeight="1">
      <c r="A109" s="35"/>
      <c r="B109" s="143"/>
      <c r="C109" s="144"/>
      <c r="D109" s="260" t="s">
        <v>135</v>
      </c>
      <c r="E109" s="292"/>
      <c r="F109" s="292"/>
      <c r="G109" s="144"/>
      <c r="H109" s="144"/>
      <c r="I109" s="144"/>
      <c r="J109" s="100">
        <v>0</v>
      </c>
      <c r="K109" s="144"/>
      <c r="L109" s="146"/>
      <c r="M109" s="147"/>
      <c r="N109" s="148" t="s">
        <v>42</v>
      </c>
      <c r="O109" s="147"/>
      <c r="P109" s="147"/>
      <c r="Q109" s="147"/>
      <c r="R109" s="147"/>
      <c r="S109" s="144"/>
      <c r="T109" s="144"/>
      <c r="U109" s="144"/>
      <c r="V109" s="144"/>
      <c r="W109" s="144"/>
      <c r="X109" s="144"/>
      <c r="Y109" s="144"/>
      <c r="Z109" s="144"/>
      <c r="AA109" s="144"/>
      <c r="AB109" s="144"/>
      <c r="AC109" s="144"/>
      <c r="AD109" s="144"/>
      <c r="AE109" s="144"/>
      <c r="AF109" s="147"/>
      <c r="AG109" s="147"/>
      <c r="AH109" s="147"/>
      <c r="AI109" s="147"/>
      <c r="AJ109" s="147"/>
      <c r="AK109" s="147"/>
      <c r="AL109" s="147"/>
      <c r="AM109" s="147"/>
      <c r="AN109" s="147"/>
      <c r="AO109" s="147"/>
      <c r="AP109" s="147"/>
      <c r="AQ109" s="147"/>
      <c r="AR109" s="147"/>
      <c r="AS109" s="147"/>
      <c r="AT109" s="147"/>
      <c r="AU109" s="147"/>
      <c r="AV109" s="147"/>
      <c r="AW109" s="147"/>
      <c r="AX109" s="147"/>
      <c r="AY109" s="149" t="s">
        <v>132</v>
      </c>
      <c r="AZ109" s="147"/>
      <c r="BA109" s="147"/>
      <c r="BB109" s="147"/>
      <c r="BC109" s="147"/>
      <c r="BD109" s="147"/>
      <c r="BE109" s="150">
        <f t="shared" si="0"/>
        <v>0</v>
      </c>
      <c r="BF109" s="150">
        <f t="shared" si="1"/>
        <v>0</v>
      </c>
      <c r="BG109" s="150">
        <f t="shared" si="2"/>
        <v>0</v>
      </c>
      <c r="BH109" s="150">
        <f t="shared" si="3"/>
        <v>0</v>
      </c>
      <c r="BI109" s="150">
        <f t="shared" si="4"/>
        <v>0</v>
      </c>
      <c r="BJ109" s="149" t="s">
        <v>109</v>
      </c>
      <c r="BK109" s="147"/>
      <c r="BL109" s="147"/>
      <c r="BM109" s="147"/>
    </row>
    <row r="110" spans="1:65" s="2" customFormat="1" ht="18" customHeight="1">
      <c r="A110" s="35"/>
      <c r="B110" s="143"/>
      <c r="C110" s="144"/>
      <c r="D110" s="260" t="s">
        <v>136</v>
      </c>
      <c r="E110" s="292"/>
      <c r="F110" s="292"/>
      <c r="G110" s="144"/>
      <c r="H110" s="144"/>
      <c r="I110" s="144"/>
      <c r="J110" s="100">
        <v>0</v>
      </c>
      <c r="K110" s="144"/>
      <c r="L110" s="146"/>
      <c r="M110" s="147"/>
      <c r="N110" s="148" t="s">
        <v>42</v>
      </c>
      <c r="O110" s="147"/>
      <c r="P110" s="147"/>
      <c r="Q110" s="147"/>
      <c r="R110" s="147"/>
      <c r="S110" s="144"/>
      <c r="T110" s="144"/>
      <c r="U110" s="144"/>
      <c r="V110" s="144"/>
      <c r="W110" s="144"/>
      <c r="X110" s="144"/>
      <c r="Y110" s="144"/>
      <c r="Z110" s="144"/>
      <c r="AA110" s="144"/>
      <c r="AB110" s="144"/>
      <c r="AC110" s="144"/>
      <c r="AD110" s="144"/>
      <c r="AE110" s="144"/>
      <c r="AF110" s="147"/>
      <c r="AG110" s="147"/>
      <c r="AH110" s="147"/>
      <c r="AI110" s="147"/>
      <c r="AJ110" s="147"/>
      <c r="AK110" s="147"/>
      <c r="AL110" s="147"/>
      <c r="AM110" s="147"/>
      <c r="AN110" s="147"/>
      <c r="AO110" s="147"/>
      <c r="AP110" s="147"/>
      <c r="AQ110" s="147"/>
      <c r="AR110" s="147"/>
      <c r="AS110" s="147"/>
      <c r="AT110" s="147"/>
      <c r="AU110" s="147"/>
      <c r="AV110" s="147"/>
      <c r="AW110" s="147"/>
      <c r="AX110" s="147"/>
      <c r="AY110" s="149" t="s">
        <v>132</v>
      </c>
      <c r="AZ110" s="147"/>
      <c r="BA110" s="147"/>
      <c r="BB110" s="147"/>
      <c r="BC110" s="147"/>
      <c r="BD110" s="147"/>
      <c r="BE110" s="150">
        <f t="shared" si="0"/>
        <v>0</v>
      </c>
      <c r="BF110" s="150">
        <f t="shared" si="1"/>
        <v>0</v>
      </c>
      <c r="BG110" s="150">
        <f t="shared" si="2"/>
        <v>0</v>
      </c>
      <c r="BH110" s="150">
        <f t="shared" si="3"/>
        <v>0</v>
      </c>
      <c r="BI110" s="150">
        <f t="shared" si="4"/>
        <v>0</v>
      </c>
      <c r="BJ110" s="149" t="s">
        <v>109</v>
      </c>
      <c r="BK110" s="147"/>
      <c r="BL110" s="147"/>
      <c r="BM110" s="147"/>
    </row>
    <row r="111" spans="1:65" s="2" customFormat="1" ht="18" customHeight="1">
      <c r="A111" s="35"/>
      <c r="B111" s="143"/>
      <c r="C111" s="144"/>
      <c r="D111" s="145" t="s">
        <v>137</v>
      </c>
      <c r="E111" s="144"/>
      <c r="F111" s="144"/>
      <c r="G111" s="144"/>
      <c r="H111" s="144"/>
      <c r="I111" s="144"/>
      <c r="J111" s="100">
        <f>ROUND(J30*T111,2)</f>
        <v>0</v>
      </c>
      <c r="K111" s="144"/>
      <c r="L111" s="146"/>
      <c r="M111" s="147"/>
      <c r="N111" s="148" t="s">
        <v>42</v>
      </c>
      <c r="O111" s="147"/>
      <c r="P111" s="147"/>
      <c r="Q111" s="147"/>
      <c r="R111" s="147"/>
      <c r="S111" s="144"/>
      <c r="T111" s="144"/>
      <c r="U111" s="144"/>
      <c r="V111" s="144"/>
      <c r="W111" s="144"/>
      <c r="X111" s="144"/>
      <c r="Y111" s="144"/>
      <c r="Z111" s="144"/>
      <c r="AA111" s="144"/>
      <c r="AB111" s="144"/>
      <c r="AC111" s="144"/>
      <c r="AD111" s="144"/>
      <c r="AE111" s="144"/>
      <c r="AF111" s="147"/>
      <c r="AG111" s="147"/>
      <c r="AH111" s="147"/>
      <c r="AI111" s="147"/>
      <c r="AJ111" s="147"/>
      <c r="AK111" s="147"/>
      <c r="AL111" s="147"/>
      <c r="AM111" s="147"/>
      <c r="AN111" s="147"/>
      <c r="AO111" s="147"/>
      <c r="AP111" s="147"/>
      <c r="AQ111" s="147"/>
      <c r="AR111" s="147"/>
      <c r="AS111" s="147"/>
      <c r="AT111" s="147"/>
      <c r="AU111" s="147"/>
      <c r="AV111" s="147"/>
      <c r="AW111" s="147"/>
      <c r="AX111" s="147"/>
      <c r="AY111" s="149" t="s">
        <v>138</v>
      </c>
      <c r="AZ111" s="147"/>
      <c r="BA111" s="147"/>
      <c r="BB111" s="147"/>
      <c r="BC111" s="147"/>
      <c r="BD111" s="147"/>
      <c r="BE111" s="150">
        <f t="shared" si="0"/>
        <v>0</v>
      </c>
      <c r="BF111" s="150">
        <f t="shared" si="1"/>
        <v>0</v>
      </c>
      <c r="BG111" s="150">
        <f t="shared" si="2"/>
        <v>0</v>
      </c>
      <c r="BH111" s="150">
        <f t="shared" si="3"/>
        <v>0</v>
      </c>
      <c r="BI111" s="150">
        <f t="shared" si="4"/>
        <v>0</v>
      </c>
      <c r="BJ111" s="149" t="s">
        <v>109</v>
      </c>
      <c r="BK111" s="147"/>
      <c r="BL111" s="147"/>
      <c r="BM111" s="147"/>
    </row>
    <row r="112" spans="1:65" s="2" customFormat="1" ht="11.25">
      <c r="A112" s="35"/>
      <c r="B112" s="36"/>
      <c r="C112" s="35"/>
      <c r="D112" s="35"/>
      <c r="E112" s="35"/>
      <c r="F112" s="35"/>
      <c r="G112" s="35"/>
      <c r="H112" s="35"/>
      <c r="I112" s="35"/>
      <c r="J112" s="35"/>
      <c r="K112" s="35"/>
      <c r="L112" s="48"/>
      <c r="S112" s="35"/>
      <c r="T112" s="35"/>
      <c r="U112" s="35"/>
      <c r="V112" s="35"/>
      <c r="W112" s="35"/>
      <c r="X112" s="35"/>
      <c r="Y112" s="35"/>
      <c r="Z112" s="35"/>
      <c r="AA112" s="35"/>
      <c r="AB112" s="35"/>
      <c r="AC112" s="35"/>
      <c r="AD112" s="35"/>
      <c r="AE112" s="35"/>
    </row>
    <row r="113" spans="1:31" s="2" customFormat="1" ht="29.25" customHeight="1">
      <c r="A113" s="35"/>
      <c r="B113" s="36"/>
      <c r="C113" s="108" t="s">
        <v>106</v>
      </c>
      <c r="D113" s="109"/>
      <c r="E113" s="109"/>
      <c r="F113" s="109"/>
      <c r="G113" s="109"/>
      <c r="H113" s="109"/>
      <c r="I113" s="109"/>
      <c r="J113" s="110">
        <f>ROUND(J96+J105,2)</f>
        <v>0</v>
      </c>
      <c r="K113" s="109"/>
      <c r="L113" s="48"/>
      <c r="S113" s="35"/>
      <c r="T113" s="35"/>
      <c r="U113" s="35"/>
      <c r="V113" s="35"/>
      <c r="W113" s="35"/>
      <c r="X113" s="35"/>
      <c r="Y113" s="35"/>
      <c r="Z113" s="35"/>
      <c r="AA113" s="35"/>
      <c r="AB113" s="35"/>
      <c r="AC113" s="35"/>
      <c r="AD113" s="35"/>
      <c r="AE113" s="35"/>
    </row>
    <row r="114" spans="1:31" s="2" customFormat="1" ht="6.95" customHeight="1">
      <c r="A114" s="35"/>
      <c r="B114" s="53"/>
      <c r="C114" s="54"/>
      <c r="D114" s="54"/>
      <c r="E114" s="54"/>
      <c r="F114" s="54"/>
      <c r="G114" s="54"/>
      <c r="H114" s="54"/>
      <c r="I114" s="54"/>
      <c r="J114" s="54"/>
      <c r="K114" s="54"/>
      <c r="L114" s="48"/>
      <c r="S114" s="35"/>
      <c r="T114" s="35"/>
      <c r="U114" s="35"/>
      <c r="V114" s="35"/>
      <c r="W114" s="35"/>
      <c r="X114" s="35"/>
      <c r="Y114" s="35"/>
      <c r="Z114" s="35"/>
      <c r="AA114" s="35"/>
      <c r="AB114" s="35"/>
      <c r="AC114" s="35"/>
      <c r="AD114" s="35"/>
      <c r="AE114" s="35"/>
    </row>
    <row r="118" spans="1:31" s="2" customFormat="1" ht="6.95" customHeight="1">
      <c r="A118" s="35"/>
      <c r="B118" s="55"/>
      <c r="C118" s="56"/>
      <c r="D118" s="56"/>
      <c r="E118" s="56"/>
      <c r="F118" s="56"/>
      <c r="G118" s="56"/>
      <c r="H118" s="56"/>
      <c r="I118" s="56"/>
      <c r="J118" s="56"/>
      <c r="K118" s="56"/>
      <c r="L118" s="48"/>
      <c r="S118" s="35"/>
      <c r="T118" s="35"/>
      <c r="U118" s="35"/>
      <c r="V118" s="35"/>
      <c r="W118" s="35"/>
      <c r="X118" s="35"/>
      <c r="Y118" s="35"/>
      <c r="Z118" s="35"/>
      <c r="AA118" s="35"/>
      <c r="AB118" s="35"/>
      <c r="AC118" s="35"/>
      <c r="AD118" s="35"/>
      <c r="AE118" s="35"/>
    </row>
    <row r="119" spans="1:31" s="2" customFormat="1" ht="24.95" customHeight="1">
      <c r="A119" s="35"/>
      <c r="B119" s="36"/>
      <c r="C119" s="22" t="s">
        <v>139</v>
      </c>
      <c r="D119" s="35"/>
      <c r="E119" s="35"/>
      <c r="F119" s="35"/>
      <c r="G119" s="35"/>
      <c r="H119" s="35"/>
      <c r="I119" s="35"/>
      <c r="J119" s="35"/>
      <c r="K119" s="35"/>
      <c r="L119" s="48"/>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8"/>
      <c r="S120" s="35"/>
      <c r="T120" s="35"/>
      <c r="U120" s="35"/>
      <c r="V120" s="35"/>
      <c r="W120" s="35"/>
      <c r="X120" s="35"/>
      <c r="Y120" s="35"/>
      <c r="Z120" s="35"/>
      <c r="AA120" s="35"/>
      <c r="AB120" s="35"/>
      <c r="AC120" s="35"/>
      <c r="AD120" s="35"/>
      <c r="AE120" s="35"/>
    </row>
    <row r="121" spans="1:31" s="2" customFormat="1" ht="12" customHeight="1">
      <c r="A121" s="35"/>
      <c r="B121" s="36"/>
      <c r="C121" s="28" t="s">
        <v>14</v>
      </c>
      <c r="D121" s="35"/>
      <c r="E121" s="35"/>
      <c r="F121" s="35"/>
      <c r="G121" s="35"/>
      <c r="H121" s="35"/>
      <c r="I121" s="35"/>
      <c r="J121" s="35"/>
      <c r="K121" s="35"/>
      <c r="L121" s="48"/>
      <c r="S121" s="35"/>
      <c r="T121" s="35"/>
      <c r="U121" s="35"/>
      <c r="V121" s="35"/>
      <c r="W121" s="35"/>
      <c r="X121" s="35"/>
      <c r="Y121" s="35"/>
      <c r="Z121" s="35"/>
      <c r="AA121" s="35"/>
      <c r="AB121" s="35"/>
      <c r="AC121" s="35"/>
      <c r="AD121" s="35"/>
      <c r="AE121" s="35"/>
    </row>
    <row r="122" spans="1:31" s="2" customFormat="1" ht="16.5" customHeight="1">
      <c r="A122" s="35"/>
      <c r="B122" s="36"/>
      <c r="C122" s="35"/>
      <c r="D122" s="35"/>
      <c r="E122" s="288" t="str">
        <f>E7</f>
        <v>Komunitná záhrada v meste Spišská Belá</v>
      </c>
      <c r="F122" s="289"/>
      <c r="G122" s="289"/>
      <c r="H122" s="289"/>
      <c r="I122" s="35"/>
      <c r="J122" s="35"/>
      <c r="K122" s="35"/>
      <c r="L122" s="48"/>
      <c r="S122" s="35"/>
      <c r="T122" s="35"/>
      <c r="U122" s="35"/>
      <c r="V122" s="35"/>
      <c r="W122" s="35"/>
      <c r="X122" s="35"/>
      <c r="Y122" s="35"/>
      <c r="Z122" s="35"/>
      <c r="AA122" s="35"/>
      <c r="AB122" s="35"/>
      <c r="AC122" s="35"/>
      <c r="AD122" s="35"/>
      <c r="AE122" s="35"/>
    </row>
    <row r="123" spans="1:31" s="2" customFormat="1" ht="12" customHeight="1">
      <c r="A123" s="35"/>
      <c r="B123" s="36"/>
      <c r="C123" s="28" t="s">
        <v>111</v>
      </c>
      <c r="D123" s="35"/>
      <c r="E123" s="35"/>
      <c r="F123" s="35"/>
      <c r="G123" s="35"/>
      <c r="H123" s="35"/>
      <c r="I123" s="35"/>
      <c r="J123" s="35"/>
      <c r="K123" s="35"/>
      <c r="L123" s="48"/>
      <c r="S123" s="35"/>
      <c r="T123" s="35"/>
      <c r="U123" s="35"/>
      <c r="V123" s="35"/>
      <c r="W123" s="35"/>
      <c r="X123" s="35"/>
      <c r="Y123" s="35"/>
      <c r="Z123" s="35"/>
      <c r="AA123" s="35"/>
      <c r="AB123" s="35"/>
      <c r="AC123" s="35"/>
      <c r="AD123" s="35"/>
      <c r="AE123" s="35"/>
    </row>
    <row r="124" spans="1:31" s="2" customFormat="1" ht="16.5" customHeight="1">
      <c r="A124" s="35"/>
      <c r="B124" s="36"/>
      <c r="C124" s="35"/>
      <c r="D124" s="35"/>
      <c r="E124" s="240" t="str">
        <f>E9</f>
        <v>SO 03.01 - Detské ihrisko</v>
      </c>
      <c r="F124" s="290"/>
      <c r="G124" s="290"/>
      <c r="H124" s="290"/>
      <c r="I124" s="35"/>
      <c r="J124" s="35"/>
      <c r="K124" s="35"/>
      <c r="L124" s="48"/>
      <c r="S124" s="35"/>
      <c r="T124" s="35"/>
      <c r="U124" s="35"/>
      <c r="V124" s="35"/>
      <c r="W124" s="35"/>
      <c r="X124" s="35"/>
      <c r="Y124" s="35"/>
      <c r="Z124" s="35"/>
      <c r="AA124" s="35"/>
      <c r="AB124" s="35"/>
      <c r="AC124" s="35"/>
      <c r="AD124" s="35"/>
      <c r="AE124" s="35"/>
    </row>
    <row r="125" spans="1:31" s="2" customFormat="1" ht="6.95" customHeight="1">
      <c r="A125" s="35"/>
      <c r="B125" s="36"/>
      <c r="C125" s="35"/>
      <c r="D125" s="35"/>
      <c r="E125" s="35"/>
      <c r="F125" s="35"/>
      <c r="G125" s="35"/>
      <c r="H125" s="35"/>
      <c r="I125" s="35"/>
      <c r="J125" s="35"/>
      <c r="K125" s="35"/>
      <c r="L125" s="48"/>
      <c r="S125" s="35"/>
      <c r="T125" s="35"/>
      <c r="U125" s="35"/>
      <c r="V125" s="35"/>
      <c r="W125" s="35"/>
      <c r="X125" s="35"/>
      <c r="Y125" s="35"/>
      <c r="Z125" s="35"/>
      <c r="AA125" s="35"/>
      <c r="AB125" s="35"/>
      <c r="AC125" s="35"/>
      <c r="AD125" s="35"/>
      <c r="AE125" s="35"/>
    </row>
    <row r="126" spans="1:31" s="2" customFormat="1" ht="12" customHeight="1">
      <c r="A126" s="35"/>
      <c r="B126" s="36"/>
      <c r="C126" s="28" t="s">
        <v>18</v>
      </c>
      <c r="D126" s="35"/>
      <c r="E126" s="35"/>
      <c r="F126" s="26" t="str">
        <f>F12</f>
        <v>Spišská Belá</v>
      </c>
      <c r="G126" s="35"/>
      <c r="H126" s="35"/>
      <c r="I126" s="28" t="s">
        <v>20</v>
      </c>
      <c r="J126" s="61" t="str">
        <f>IF(J12="","",J12)</f>
        <v>11. 8. 2022</v>
      </c>
      <c r="K126" s="35"/>
      <c r="L126" s="48"/>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8"/>
      <c r="S127" s="35"/>
      <c r="T127" s="35"/>
      <c r="U127" s="35"/>
      <c r="V127" s="35"/>
      <c r="W127" s="35"/>
      <c r="X127" s="35"/>
      <c r="Y127" s="35"/>
      <c r="Z127" s="35"/>
      <c r="AA127" s="35"/>
      <c r="AB127" s="35"/>
      <c r="AC127" s="35"/>
      <c r="AD127" s="35"/>
      <c r="AE127" s="35"/>
    </row>
    <row r="128" spans="1:31" s="2" customFormat="1" ht="15.2" customHeight="1">
      <c r="A128" s="35"/>
      <c r="B128" s="36"/>
      <c r="C128" s="28" t="s">
        <v>22</v>
      </c>
      <c r="D128" s="35"/>
      <c r="E128" s="35"/>
      <c r="F128" s="26" t="str">
        <f>E15</f>
        <v>Mestský úrad Spišská Belá</v>
      </c>
      <c r="G128" s="35"/>
      <c r="H128" s="35"/>
      <c r="I128" s="28" t="s">
        <v>28</v>
      </c>
      <c r="J128" s="31" t="str">
        <f>E21</f>
        <v>2ka, s.r.o.</v>
      </c>
      <c r="K128" s="35"/>
      <c r="L128" s="48"/>
      <c r="S128" s="35"/>
      <c r="T128" s="35"/>
      <c r="U128" s="35"/>
      <c r="V128" s="35"/>
      <c r="W128" s="35"/>
      <c r="X128" s="35"/>
      <c r="Y128" s="35"/>
      <c r="Z128" s="35"/>
      <c r="AA128" s="35"/>
      <c r="AB128" s="35"/>
      <c r="AC128" s="35"/>
      <c r="AD128" s="35"/>
      <c r="AE128" s="35"/>
    </row>
    <row r="129" spans="1:65" s="2" customFormat="1" ht="15.2" customHeight="1">
      <c r="A129" s="35"/>
      <c r="B129" s="36"/>
      <c r="C129" s="28" t="s">
        <v>26</v>
      </c>
      <c r="D129" s="35"/>
      <c r="E129" s="35"/>
      <c r="F129" s="26" t="str">
        <f>IF(E18="","",E18)</f>
        <v>Vyplň údaj</v>
      </c>
      <c r="G129" s="35"/>
      <c r="H129" s="35"/>
      <c r="I129" s="28" t="s">
        <v>31</v>
      </c>
      <c r="J129" s="31" t="str">
        <f>E24</f>
        <v>ROSOFT, s.r.o.</v>
      </c>
      <c r="K129" s="35"/>
      <c r="L129" s="48"/>
      <c r="S129" s="35"/>
      <c r="T129" s="35"/>
      <c r="U129" s="35"/>
      <c r="V129" s="35"/>
      <c r="W129" s="35"/>
      <c r="X129" s="35"/>
      <c r="Y129" s="35"/>
      <c r="Z129" s="35"/>
      <c r="AA129" s="35"/>
      <c r="AB129" s="35"/>
      <c r="AC129" s="35"/>
      <c r="AD129" s="35"/>
      <c r="AE129" s="35"/>
    </row>
    <row r="130" spans="1:65" s="2" customFormat="1" ht="10.35" customHeight="1">
      <c r="A130" s="35"/>
      <c r="B130" s="36"/>
      <c r="C130" s="35"/>
      <c r="D130" s="35"/>
      <c r="E130" s="35"/>
      <c r="F130" s="35"/>
      <c r="G130" s="35"/>
      <c r="H130" s="35"/>
      <c r="I130" s="35"/>
      <c r="J130" s="35"/>
      <c r="K130" s="35"/>
      <c r="L130" s="48"/>
      <c r="S130" s="35"/>
      <c r="T130" s="35"/>
      <c r="U130" s="35"/>
      <c r="V130" s="35"/>
      <c r="W130" s="35"/>
      <c r="X130" s="35"/>
      <c r="Y130" s="35"/>
      <c r="Z130" s="35"/>
      <c r="AA130" s="35"/>
      <c r="AB130" s="35"/>
      <c r="AC130" s="35"/>
      <c r="AD130" s="35"/>
      <c r="AE130" s="35"/>
    </row>
    <row r="131" spans="1:65" s="11" customFormat="1" ht="29.25" customHeight="1">
      <c r="A131" s="151"/>
      <c r="B131" s="152"/>
      <c r="C131" s="153" t="s">
        <v>140</v>
      </c>
      <c r="D131" s="154" t="s">
        <v>61</v>
      </c>
      <c r="E131" s="154" t="s">
        <v>57</v>
      </c>
      <c r="F131" s="154" t="s">
        <v>58</v>
      </c>
      <c r="G131" s="154" t="s">
        <v>141</v>
      </c>
      <c r="H131" s="154" t="s">
        <v>142</v>
      </c>
      <c r="I131" s="154" t="s">
        <v>143</v>
      </c>
      <c r="J131" s="155" t="s">
        <v>116</v>
      </c>
      <c r="K131" s="156" t="s">
        <v>144</v>
      </c>
      <c r="L131" s="157"/>
      <c r="M131" s="68" t="s">
        <v>1</v>
      </c>
      <c r="N131" s="69" t="s">
        <v>40</v>
      </c>
      <c r="O131" s="69" t="s">
        <v>145</v>
      </c>
      <c r="P131" s="69" t="s">
        <v>146</v>
      </c>
      <c r="Q131" s="69" t="s">
        <v>147</v>
      </c>
      <c r="R131" s="69" t="s">
        <v>148</v>
      </c>
      <c r="S131" s="69" t="s">
        <v>149</v>
      </c>
      <c r="T131" s="70" t="s">
        <v>150</v>
      </c>
      <c r="U131" s="151"/>
      <c r="V131" s="151"/>
      <c r="W131" s="151"/>
      <c r="X131" s="151"/>
      <c r="Y131" s="151"/>
      <c r="Z131" s="151"/>
      <c r="AA131" s="151"/>
      <c r="AB131" s="151"/>
      <c r="AC131" s="151"/>
      <c r="AD131" s="151"/>
      <c r="AE131" s="151"/>
    </row>
    <row r="132" spans="1:65" s="2" customFormat="1" ht="22.9" customHeight="1">
      <c r="A132" s="35"/>
      <c r="B132" s="36"/>
      <c r="C132" s="75" t="s">
        <v>113</v>
      </c>
      <c r="D132" s="35"/>
      <c r="E132" s="35"/>
      <c r="F132" s="35"/>
      <c r="G132" s="35"/>
      <c r="H132" s="35"/>
      <c r="I132" s="35"/>
      <c r="J132" s="158">
        <f>BK132</f>
        <v>0</v>
      </c>
      <c r="K132" s="35"/>
      <c r="L132" s="36"/>
      <c r="M132" s="71"/>
      <c r="N132" s="62"/>
      <c r="O132" s="72"/>
      <c r="P132" s="159">
        <f>P133+P156</f>
        <v>0</v>
      </c>
      <c r="Q132" s="72"/>
      <c r="R132" s="159">
        <f>R133+R156</f>
        <v>18.958183999999996</v>
      </c>
      <c r="S132" s="72"/>
      <c r="T132" s="160">
        <f>T133+T156</f>
        <v>0</v>
      </c>
      <c r="U132" s="35"/>
      <c r="V132" s="35"/>
      <c r="W132" s="35"/>
      <c r="X132" s="35"/>
      <c r="Y132" s="35"/>
      <c r="Z132" s="35"/>
      <c r="AA132" s="35"/>
      <c r="AB132" s="35"/>
      <c r="AC132" s="35"/>
      <c r="AD132" s="35"/>
      <c r="AE132" s="35"/>
      <c r="AT132" s="18" t="s">
        <v>75</v>
      </c>
      <c r="AU132" s="18" t="s">
        <v>118</v>
      </c>
      <c r="BK132" s="161">
        <f>BK133+BK156</f>
        <v>0</v>
      </c>
    </row>
    <row r="133" spans="1:65" s="12" customFormat="1" ht="25.9" customHeight="1">
      <c r="B133" s="162"/>
      <c r="D133" s="163" t="s">
        <v>75</v>
      </c>
      <c r="E133" s="164" t="s">
        <v>151</v>
      </c>
      <c r="F133" s="164" t="s">
        <v>152</v>
      </c>
      <c r="I133" s="165"/>
      <c r="J133" s="166">
        <f>BK133</f>
        <v>0</v>
      </c>
      <c r="L133" s="162"/>
      <c r="M133" s="167"/>
      <c r="N133" s="168"/>
      <c r="O133" s="168"/>
      <c r="P133" s="169">
        <f>P134+P148+P154</f>
        <v>0</v>
      </c>
      <c r="Q133" s="168"/>
      <c r="R133" s="169">
        <f>R134+R148+R154</f>
        <v>18.940879999999996</v>
      </c>
      <c r="S133" s="168"/>
      <c r="T133" s="170">
        <f>T134+T148+T154</f>
        <v>0</v>
      </c>
      <c r="AR133" s="163" t="s">
        <v>84</v>
      </c>
      <c r="AT133" s="171" t="s">
        <v>75</v>
      </c>
      <c r="AU133" s="171" t="s">
        <v>76</v>
      </c>
      <c r="AY133" s="163" t="s">
        <v>153</v>
      </c>
      <c r="BK133" s="172">
        <f>BK134+BK148+BK154</f>
        <v>0</v>
      </c>
    </row>
    <row r="134" spans="1:65" s="12" customFormat="1" ht="22.9" customHeight="1">
      <c r="B134" s="162"/>
      <c r="D134" s="163" t="s">
        <v>75</v>
      </c>
      <c r="E134" s="173" t="s">
        <v>84</v>
      </c>
      <c r="F134" s="173" t="s">
        <v>154</v>
      </c>
      <c r="I134" s="165"/>
      <c r="J134" s="174">
        <f>BK134</f>
        <v>0</v>
      </c>
      <c r="L134" s="162"/>
      <c r="M134" s="167"/>
      <c r="N134" s="168"/>
      <c r="O134" s="168"/>
      <c r="P134" s="169">
        <f>SUM(P135:P147)</f>
        <v>0</v>
      </c>
      <c r="Q134" s="168"/>
      <c r="R134" s="169">
        <f>SUM(R135:R147)</f>
        <v>0</v>
      </c>
      <c r="S134" s="168"/>
      <c r="T134" s="170">
        <f>SUM(T135:T147)</f>
        <v>0</v>
      </c>
      <c r="AR134" s="163" t="s">
        <v>84</v>
      </c>
      <c r="AT134" s="171" t="s">
        <v>75</v>
      </c>
      <c r="AU134" s="171" t="s">
        <v>84</v>
      </c>
      <c r="AY134" s="163" t="s">
        <v>153</v>
      </c>
      <c r="BK134" s="172">
        <f>SUM(BK135:BK147)</f>
        <v>0</v>
      </c>
    </row>
    <row r="135" spans="1:65" s="2" customFormat="1" ht="24.2" customHeight="1">
      <c r="A135" s="35"/>
      <c r="B135" s="143"/>
      <c r="C135" s="175" t="s">
        <v>84</v>
      </c>
      <c r="D135" s="175" t="s">
        <v>155</v>
      </c>
      <c r="E135" s="176" t="s">
        <v>618</v>
      </c>
      <c r="F135" s="177" t="s">
        <v>619</v>
      </c>
      <c r="G135" s="178" t="s">
        <v>163</v>
      </c>
      <c r="H135" s="179">
        <v>27.931999999999999</v>
      </c>
      <c r="I135" s="180"/>
      <c r="J135" s="181">
        <f>ROUND(I135*H135,2)</f>
        <v>0</v>
      </c>
      <c r="K135" s="182"/>
      <c r="L135" s="36"/>
      <c r="M135" s="183" t="s">
        <v>1</v>
      </c>
      <c r="N135" s="184" t="s">
        <v>42</v>
      </c>
      <c r="O135" s="64"/>
      <c r="P135" s="185">
        <f>O135*H135</f>
        <v>0</v>
      </c>
      <c r="Q135" s="185">
        <v>0</v>
      </c>
      <c r="R135" s="185">
        <f>Q135*H135</f>
        <v>0</v>
      </c>
      <c r="S135" s="185">
        <v>0</v>
      </c>
      <c r="T135" s="186">
        <f>S135*H135</f>
        <v>0</v>
      </c>
      <c r="U135" s="35"/>
      <c r="V135" s="35"/>
      <c r="W135" s="35"/>
      <c r="X135" s="35"/>
      <c r="Y135" s="35"/>
      <c r="Z135" s="35"/>
      <c r="AA135" s="35"/>
      <c r="AB135" s="35"/>
      <c r="AC135" s="35"/>
      <c r="AD135" s="35"/>
      <c r="AE135" s="35"/>
      <c r="AR135" s="187" t="s">
        <v>159</v>
      </c>
      <c r="AT135" s="187" t="s">
        <v>155</v>
      </c>
      <c r="AU135" s="187" t="s">
        <v>109</v>
      </c>
      <c r="AY135" s="18" t="s">
        <v>153</v>
      </c>
      <c r="BE135" s="104">
        <f>IF(N135="základná",J135,0)</f>
        <v>0</v>
      </c>
      <c r="BF135" s="104">
        <f>IF(N135="znížená",J135,0)</f>
        <v>0</v>
      </c>
      <c r="BG135" s="104">
        <f>IF(N135="zákl. prenesená",J135,0)</f>
        <v>0</v>
      </c>
      <c r="BH135" s="104">
        <f>IF(N135="zníž. prenesená",J135,0)</f>
        <v>0</v>
      </c>
      <c r="BI135" s="104">
        <f>IF(N135="nulová",J135,0)</f>
        <v>0</v>
      </c>
      <c r="BJ135" s="18" t="s">
        <v>109</v>
      </c>
      <c r="BK135" s="104">
        <f>ROUND(I135*H135,2)</f>
        <v>0</v>
      </c>
      <c r="BL135" s="18" t="s">
        <v>159</v>
      </c>
      <c r="BM135" s="187" t="s">
        <v>620</v>
      </c>
    </row>
    <row r="136" spans="1:65" s="13" customFormat="1" ht="11.25">
      <c r="B136" s="188"/>
      <c r="D136" s="189" t="s">
        <v>165</v>
      </c>
      <c r="E136" s="190" t="s">
        <v>1</v>
      </c>
      <c r="F136" s="191" t="s">
        <v>621</v>
      </c>
      <c r="H136" s="190" t="s">
        <v>1</v>
      </c>
      <c r="I136" s="192"/>
      <c r="L136" s="188"/>
      <c r="M136" s="193"/>
      <c r="N136" s="194"/>
      <c r="O136" s="194"/>
      <c r="P136" s="194"/>
      <c r="Q136" s="194"/>
      <c r="R136" s="194"/>
      <c r="S136" s="194"/>
      <c r="T136" s="195"/>
      <c r="AT136" s="190" t="s">
        <v>165</v>
      </c>
      <c r="AU136" s="190" t="s">
        <v>109</v>
      </c>
      <c r="AV136" s="13" t="s">
        <v>84</v>
      </c>
      <c r="AW136" s="13" t="s">
        <v>30</v>
      </c>
      <c r="AX136" s="13" t="s">
        <v>76</v>
      </c>
      <c r="AY136" s="190" t="s">
        <v>153</v>
      </c>
    </row>
    <row r="137" spans="1:65" s="14" customFormat="1" ht="11.25">
      <c r="B137" s="196"/>
      <c r="D137" s="189" t="s">
        <v>165</v>
      </c>
      <c r="E137" s="197" t="s">
        <v>1</v>
      </c>
      <c r="F137" s="198" t="s">
        <v>622</v>
      </c>
      <c r="H137" s="199">
        <v>27.931999999999999</v>
      </c>
      <c r="I137" s="200"/>
      <c r="L137" s="196"/>
      <c r="M137" s="201"/>
      <c r="N137" s="202"/>
      <c r="O137" s="202"/>
      <c r="P137" s="202"/>
      <c r="Q137" s="202"/>
      <c r="R137" s="202"/>
      <c r="S137" s="202"/>
      <c r="T137" s="203"/>
      <c r="AT137" s="197" t="s">
        <v>165</v>
      </c>
      <c r="AU137" s="197" t="s">
        <v>109</v>
      </c>
      <c r="AV137" s="14" t="s">
        <v>109</v>
      </c>
      <c r="AW137" s="14" t="s">
        <v>30</v>
      </c>
      <c r="AX137" s="14" t="s">
        <v>76</v>
      </c>
      <c r="AY137" s="197" t="s">
        <v>153</v>
      </c>
    </row>
    <row r="138" spans="1:65" s="15" customFormat="1" ht="11.25">
      <c r="B138" s="204"/>
      <c r="D138" s="189" t="s">
        <v>165</v>
      </c>
      <c r="E138" s="205" t="s">
        <v>1</v>
      </c>
      <c r="F138" s="206" t="s">
        <v>170</v>
      </c>
      <c r="H138" s="207">
        <v>27.931999999999999</v>
      </c>
      <c r="I138" s="208"/>
      <c r="L138" s="204"/>
      <c r="M138" s="209"/>
      <c r="N138" s="210"/>
      <c r="O138" s="210"/>
      <c r="P138" s="210"/>
      <c r="Q138" s="210"/>
      <c r="R138" s="210"/>
      <c r="S138" s="210"/>
      <c r="T138" s="211"/>
      <c r="AT138" s="205" t="s">
        <v>165</v>
      </c>
      <c r="AU138" s="205" t="s">
        <v>109</v>
      </c>
      <c r="AV138" s="15" t="s">
        <v>159</v>
      </c>
      <c r="AW138" s="15" t="s">
        <v>30</v>
      </c>
      <c r="AX138" s="15" t="s">
        <v>84</v>
      </c>
      <c r="AY138" s="205" t="s">
        <v>153</v>
      </c>
    </row>
    <row r="139" spans="1:65" s="2" customFormat="1" ht="24.2" customHeight="1">
      <c r="A139" s="35"/>
      <c r="B139" s="143"/>
      <c r="C139" s="175" t="s">
        <v>109</v>
      </c>
      <c r="D139" s="175" t="s">
        <v>155</v>
      </c>
      <c r="E139" s="176" t="s">
        <v>172</v>
      </c>
      <c r="F139" s="177" t="s">
        <v>173</v>
      </c>
      <c r="G139" s="178" t="s">
        <v>163</v>
      </c>
      <c r="H139" s="179">
        <v>27.931999999999999</v>
      </c>
      <c r="I139" s="180"/>
      <c r="J139" s="181">
        <f>ROUND(I139*H139,2)</f>
        <v>0</v>
      </c>
      <c r="K139" s="182"/>
      <c r="L139" s="36"/>
      <c r="M139" s="183" t="s">
        <v>1</v>
      </c>
      <c r="N139" s="184" t="s">
        <v>42</v>
      </c>
      <c r="O139" s="64"/>
      <c r="P139" s="185">
        <f>O139*H139</f>
        <v>0</v>
      </c>
      <c r="Q139" s="185">
        <v>0</v>
      </c>
      <c r="R139" s="185">
        <f>Q139*H139</f>
        <v>0</v>
      </c>
      <c r="S139" s="185">
        <v>0</v>
      </c>
      <c r="T139" s="186">
        <f>S139*H139</f>
        <v>0</v>
      </c>
      <c r="U139" s="35"/>
      <c r="V139" s="35"/>
      <c r="W139" s="35"/>
      <c r="X139" s="35"/>
      <c r="Y139" s="35"/>
      <c r="Z139" s="35"/>
      <c r="AA139" s="35"/>
      <c r="AB139" s="35"/>
      <c r="AC139" s="35"/>
      <c r="AD139" s="35"/>
      <c r="AE139" s="35"/>
      <c r="AR139" s="187" t="s">
        <v>159</v>
      </c>
      <c r="AT139" s="187" t="s">
        <v>155</v>
      </c>
      <c r="AU139" s="187" t="s">
        <v>109</v>
      </c>
      <c r="AY139" s="18" t="s">
        <v>153</v>
      </c>
      <c r="BE139" s="104">
        <f>IF(N139="základná",J139,0)</f>
        <v>0</v>
      </c>
      <c r="BF139" s="104">
        <f>IF(N139="znížená",J139,0)</f>
        <v>0</v>
      </c>
      <c r="BG139" s="104">
        <f>IF(N139="zákl. prenesená",J139,0)</f>
        <v>0</v>
      </c>
      <c r="BH139" s="104">
        <f>IF(N139="zníž. prenesená",J139,0)</f>
        <v>0</v>
      </c>
      <c r="BI139" s="104">
        <f>IF(N139="nulová",J139,0)</f>
        <v>0</v>
      </c>
      <c r="BJ139" s="18" t="s">
        <v>109</v>
      </c>
      <c r="BK139" s="104">
        <f>ROUND(I139*H139,2)</f>
        <v>0</v>
      </c>
      <c r="BL139" s="18" t="s">
        <v>159</v>
      </c>
      <c r="BM139" s="187" t="s">
        <v>623</v>
      </c>
    </row>
    <row r="140" spans="1:65" s="2" customFormat="1" ht="37.9" customHeight="1">
      <c r="A140" s="35"/>
      <c r="B140" s="143"/>
      <c r="C140" s="175" t="s">
        <v>171</v>
      </c>
      <c r="D140" s="175" t="s">
        <v>155</v>
      </c>
      <c r="E140" s="176" t="s">
        <v>203</v>
      </c>
      <c r="F140" s="177" t="s">
        <v>204</v>
      </c>
      <c r="G140" s="178" t="s">
        <v>163</v>
      </c>
      <c r="H140" s="179">
        <v>27.931999999999999</v>
      </c>
      <c r="I140" s="180"/>
      <c r="J140" s="181">
        <f>ROUND(I140*H140,2)</f>
        <v>0</v>
      </c>
      <c r="K140" s="182"/>
      <c r="L140" s="36"/>
      <c r="M140" s="183" t="s">
        <v>1</v>
      </c>
      <c r="N140" s="184" t="s">
        <v>42</v>
      </c>
      <c r="O140" s="64"/>
      <c r="P140" s="185">
        <f>O140*H140</f>
        <v>0</v>
      </c>
      <c r="Q140" s="185">
        <v>0</v>
      </c>
      <c r="R140" s="185">
        <f>Q140*H140</f>
        <v>0</v>
      </c>
      <c r="S140" s="185">
        <v>0</v>
      </c>
      <c r="T140" s="186">
        <f>S140*H140</f>
        <v>0</v>
      </c>
      <c r="U140" s="35"/>
      <c r="V140" s="35"/>
      <c r="W140" s="35"/>
      <c r="X140" s="35"/>
      <c r="Y140" s="35"/>
      <c r="Z140" s="35"/>
      <c r="AA140" s="35"/>
      <c r="AB140" s="35"/>
      <c r="AC140" s="35"/>
      <c r="AD140" s="35"/>
      <c r="AE140" s="35"/>
      <c r="AR140" s="187" t="s">
        <v>159</v>
      </c>
      <c r="AT140" s="187" t="s">
        <v>155</v>
      </c>
      <c r="AU140" s="187" t="s">
        <v>109</v>
      </c>
      <c r="AY140" s="18" t="s">
        <v>153</v>
      </c>
      <c r="BE140" s="104">
        <f>IF(N140="základná",J140,0)</f>
        <v>0</v>
      </c>
      <c r="BF140" s="104">
        <f>IF(N140="znížená",J140,0)</f>
        <v>0</v>
      </c>
      <c r="BG140" s="104">
        <f>IF(N140="zákl. prenesená",J140,0)</f>
        <v>0</v>
      </c>
      <c r="BH140" s="104">
        <f>IF(N140="zníž. prenesená",J140,0)</f>
        <v>0</v>
      </c>
      <c r="BI140" s="104">
        <f>IF(N140="nulová",J140,0)</f>
        <v>0</v>
      </c>
      <c r="BJ140" s="18" t="s">
        <v>109</v>
      </c>
      <c r="BK140" s="104">
        <f>ROUND(I140*H140,2)</f>
        <v>0</v>
      </c>
      <c r="BL140" s="18" t="s">
        <v>159</v>
      </c>
      <c r="BM140" s="187" t="s">
        <v>624</v>
      </c>
    </row>
    <row r="141" spans="1:65" s="13" customFormat="1" ht="11.25">
      <c r="B141" s="188"/>
      <c r="D141" s="189" t="s">
        <v>165</v>
      </c>
      <c r="E141" s="190" t="s">
        <v>1</v>
      </c>
      <c r="F141" s="191" t="s">
        <v>206</v>
      </c>
      <c r="H141" s="190" t="s">
        <v>1</v>
      </c>
      <c r="I141" s="192"/>
      <c r="L141" s="188"/>
      <c r="M141" s="193"/>
      <c r="N141" s="194"/>
      <c r="O141" s="194"/>
      <c r="P141" s="194"/>
      <c r="Q141" s="194"/>
      <c r="R141" s="194"/>
      <c r="S141" s="194"/>
      <c r="T141" s="195"/>
      <c r="AT141" s="190" t="s">
        <v>165</v>
      </c>
      <c r="AU141" s="190" t="s">
        <v>109</v>
      </c>
      <c r="AV141" s="13" t="s">
        <v>84</v>
      </c>
      <c r="AW141" s="13" t="s">
        <v>30</v>
      </c>
      <c r="AX141" s="13" t="s">
        <v>76</v>
      </c>
      <c r="AY141" s="190" t="s">
        <v>153</v>
      </c>
    </row>
    <row r="142" spans="1:65" s="13" customFormat="1" ht="11.25">
      <c r="B142" s="188"/>
      <c r="D142" s="189" t="s">
        <v>165</v>
      </c>
      <c r="E142" s="190" t="s">
        <v>1</v>
      </c>
      <c r="F142" s="191" t="s">
        <v>625</v>
      </c>
      <c r="H142" s="190" t="s">
        <v>1</v>
      </c>
      <c r="I142" s="192"/>
      <c r="L142" s="188"/>
      <c r="M142" s="193"/>
      <c r="N142" s="194"/>
      <c r="O142" s="194"/>
      <c r="P142" s="194"/>
      <c r="Q142" s="194"/>
      <c r="R142" s="194"/>
      <c r="S142" s="194"/>
      <c r="T142" s="195"/>
      <c r="AT142" s="190" t="s">
        <v>165</v>
      </c>
      <c r="AU142" s="190" t="s">
        <v>109</v>
      </c>
      <c r="AV142" s="13" t="s">
        <v>84</v>
      </c>
      <c r="AW142" s="13" t="s">
        <v>30</v>
      </c>
      <c r="AX142" s="13" t="s">
        <v>76</v>
      </c>
      <c r="AY142" s="190" t="s">
        <v>153</v>
      </c>
    </row>
    <row r="143" spans="1:65" s="14" customFormat="1" ht="11.25">
      <c r="B143" s="196"/>
      <c r="D143" s="189" t="s">
        <v>165</v>
      </c>
      <c r="E143" s="197" t="s">
        <v>1</v>
      </c>
      <c r="F143" s="198" t="s">
        <v>626</v>
      </c>
      <c r="H143" s="199">
        <v>27.931999999999999</v>
      </c>
      <c r="I143" s="200"/>
      <c r="L143" s="196"/>
      <c r="M143" s="201"/>
      <c r="N143" s="202"/>
      <c r="O143" s="202"/>
      <c r="P143" s="202"/>
      <c r="Q143" s="202"/>
      <c r="R143" s="202"/>
      <c r="S143" s="202"/>
      <c r="T143" s="203"/>
      <c r="AT143" s="197" t="s">
        <v>165</v>
      </c>
      <c r="AU143" s="197" t="s">
        <v>109</v>
      </c>
      <c r="AV143" s="14" t="s">
        <v>109</v>
      </c>
      <c r="AW143" s="14" t="s">
        <v>30</v>
      </c>
      <c r="AX143" s="14" t="s">
        <v>76</v>
      </c>
      <c r="AY143" s="197" t="s">
        <v>153</v>
      </c>
    </row>
    <row r="144" spans="1:65" s="15" customFormat="1" ht="11.25">
      <c r="B144" s="204"/>
      <c r="D144" s="189" t="s">
        <v>165</v>
      </c>
      <c r="E144" s="205" t="s">
        <v>1</v>
      </c>
      <c r="F144" s="206" t="s">
        <v>170</v>
      </c>
      <c r="H144" s="207">
        <v>27.931999999999999</v>
      </c>
      <c r="I144" s="208"/>
      <c r="L144" s="204"/>
      <c r="M144" s="209"/>
      <c r="N144" s="210"/>
      <c r="O144" s="210"/>
      <c r="P144" s="210"/>
      <c r="Q144" s="210"/>
      <c r="R144" s="210"/>
      <c r="S144" s="210"/>
      <c r="T144" s="211"/>
      <c r="AT144" s="205" t="s">
        <v>165</v>
      </c>
      <c r="AU144" s="205" t="s">
        <v>109</v>
      </c>
      <c r="AV144" s="15" t="s">
        <v>159</v>
      </c>
      <c r="AW144" s="15" t="s">
        <v>30</v>
      </c>
      <c r="AX144" s="15" t="s">
        <v>84</v>
      </c>
      <c r="AY144" s="205" t="s">
        <v>153</v>
      </c>
    </row>
    <row r="145" spans="1:65" s="2" customFormat="1" ht="16.5" customHeight="1">
      <c r="A145" s="35"/>
      <c r="B145" s="143"/>
      <c r="C145" s="175" t="s">
        <v>159</v>
      </c>
      <c r="D145" s="175" t="s">
        <v>155</v>
      </c>
      <c r="E145" s="176" t="s">
        <v>218</v>
      </c>
      <c r="F145" s="177" t="s">
        <v>219</v>
      </c>
      <c r="G145" s="178" t="s">
        <v>163</v>
      </c>
      <c r="H145" s="179">
        <v>27.931999999999999</v>
      </c>
      <c r="I145" s="180"/>
      <c r="J145" s="181">
        <f>ROUND(I145*H145,2)</f>
        <v>0</v>
      </c>
      <c r="K145" s="182"/>
      <c r="L145" s="36"/>
      <c r="M145" s="183" t="s">
        <v>1</v>
      </c>
      <c r="N145" s="184" t="s">
        <v>42</v>
      </c>
      <c r="O145" s="64"/>
      <c r="P145" s="185">
        <f>O145*H145</f>
        <v>0</v>
      </c>
      <c r="Q145" s="185">
        <v>0</v>
      </c>
      <c r="R145" s="185">
        <f>Q145*H145</f>
        <v>0</v>
      </c>
      <c r="S145" s="185">
        <v>0</v>
      </c>
      <c r="T145" s="186">
        <f>S145*H145</f>
        <v>0</v>
      </c>
      <c r="U145" s="35"/>
      <c r="V145" s="35"/>
      <c r="W145" s="35"/>
      <c r="X145" s="35"/>
      <c r="Y145" s="35"/>
      <c r="Z145" s="35"/>
      <c r="AA145" s="35"/>
      <c r="AB145" s="35"/>
      <c r="AC145" s="35"/>
      <c r="AD145" s="35"/>
      <c r="AE145" s="35"/>
      <c r="AR145" s="187" t="s">
        <v>159</v>
      </c>
      <c r="AT145" s="187" t="s">
        <v>155</v>
      </c>
      <c r="AU145" s="187" t="s">
        <v>109</v>
      </c>
      <c r="AY145" s="18" t="s">
        <v>153</v>
      </c>
      <c r="BE145" s="104">
        <f>IF(N145="základná",J145,0)</f>
        <v>0</v>
      </c>
      <c r="BF145" s="104">
        <f>IF(N145="znížená",J145,0)</f>
        <v>0</v>
      </c>
      <c r="BG145" s="104">
        <f>IF(N145="zákl. prenesená",J145,0)</f>
        <v>0</v>
      </c>
      <c r="BH145" s="104">
        <f>IF(N145="zníž. prenesená",J145,0)</f>
        <v>0</v>
      </c>
      <c r="BI145" s="104">
        <f>IF(N145="nulová",J145,0)</f>
        <v>0</v>
      </c>
      <c r="BJ145" s="18" t="s">
        <v>109</v>
      </c>
      <c r="BK145" s="104">
        <f>ROUND(I145*H145,2)</f>
        <v>0</v>
      </c>
      <c r="BL145" s="18" t="s">
        <v>159</v>
      </c>
      <c r="BM145" s="187" t="s">
        <v>627</v>
      </c>
    </row>
    <row r="146" spans="1:65" s="2" customFormat="1" ht="21.75" customHeight="1">
      <c r="A146" s="35"/>
      <c r="B146" s="143"/>
      <c r="C146" s="175" t="s">
        <v>180</v>
      </c>
      <c r="D146" s="175" t="s">
        <v>155</v>
      </c>
      <c r="E146" s="176" t="s">
        <v>628</v>
      </c>
      <c r="F146" s="177" t="s">
        <v>629</v>
      </c>
      <c r="G146" s="178" t="s">
        <v>237</v>
      </c>
      <c r="H146" s="179">
        <v>45.44</v>
      </c>
      <c r="I146" s="180"/>
      <c r="J146" s="181">
        <f>ROUND(I146*H146,2)</f>
        <v>0</v>
      </c>
      <c r="K146" s="182"/>
      <c r="L146" s="36"/>
      <c r="M146" s="183" t="s">
        <v>1</v>
      </c>
      <c r="N146" s="184" t="s">
        <v>42</v>
      </c>
      <c r="O146" s="64"/>
      <c r="P146" s="185">
        <f>O146*H146</f>
        <v>0</v>
      </c>
      <c r="Q146" s="185">
        <v>0</v>
      </c>
      <c r="R146" s="185">
        <f>Q146*H146</f>
        <v>0</v>
      </c>
      <c r="S146" s="185">
        <v>0</v>
      </c>
      <c r="T146" s="186">
        <f>S146*H146</f>
        <v>0</v>
      </c>
      <c r="U146" s="35"/>
      <c r="V146" s="35"/>
      <c r="W146" s="35"/>
      <c r="X146" s="35"/>
      <c r="Y146" s="35"/>
      <c r="Z146" s="35"/>
      <c r="AA146" s="35"/>
      <c r="AB146" s="35"/>
      <c r="AC146" s="35"/>
      <c r="AD146" s="35"/>
      <c r="AE146" s="35"/>
      <c r="AR146" s="187" t="s">
        <v>159</v>
      </c>
      <c r="AT146" s="187" t="s">
        <v>155</v>
      </c>
      <c r="AU146" s="187" t="s">
        <v>109</v>
      </c>
      <c r="AY146" s="18" t="s">
        <v>153</v>
      </c>
      <c r="BE146" s="104">
        <f>IF(N146="základná",J146,0)</f>
        <v>0</v>
      </c>
      <c r="BF146" s="104">
        <f>IF(N146="znížená",J146,0)</f>
        <v>0</v>
      </c>
      <c r="BG146" s="104">
        <f>IF(N146="zákl. prenesená",J146,0)</f>
        <v>0</v>
      </c>
      <c r="BH146" s="104">
        <f>IF(N146="zníž. prenesená",J146,0)</f>
        <v>0</v>
      </c>
      <c r="BI146" s="104">
        <f>IF(N146="nulová",J146,0)</f>
        <v>0</v>
      </c>
      <c r="BJ146" s="18" t="s">
        <v>109</v>
      </c>
      <c r="BK146" s="104">
        <f>ROUND(I146*H146,2)</f>
        <v>0</v>
      </c>
      <c r="BL146" s="18" t="s">
        <v>159</v>
      </c>
      <c r="BM146" s="187" t="s">
        <v>630</v>
      </c>
    </row>
    <row r="147" spans="1:65" s="14" customFormat="1" ht="11.25">
      <c r="B147" s="196"/>
      <c r="D147" s="189" t="s">
        <v>165</v>
      </c>
      <c r="E147" s="197" t="s">
        <v>1</v>
      </c>
      <c r="F147" s="198" t="s">
        <v>631</v>
      </c>
      <c r="H147" s="199">
        <v>45.44</v>
      </c>
      <c r="I147" s="200"/>
      <c r="L147" s="196"/>
      <c r="M147" s="201"/>
      <c r="N147" s="202"/>
      <c r="O147" s="202"/>
      <c r="P147" s="202"/>
      <c r="Q147" s="202"/>
      <c r="R147" s="202"/>
      <c r="S147" s="202"/>
      <c r="T147" s="203"/>
      <c r="AT147" s="197" t="s">
        <v>165</v>
      </c>
      <c r="AU147" s="197" t="s">
        <v>109</v>
      </c>
      <c r="AV147" s="14" t="s">
        <v>109</v>
      </c>
      <c r="AW147" s="14" t="s">
        <v>30</v>
      </c>
      <c r="AX147" s="14" t="s">
        <v>84</v>
      </c>
      <c r="AY147" s="197" t="s">
        <v>153</v>
      </c>
    </row>
    <row r="148" spans="1:65" s="12" customFormat="1" ht="22.9" customHeight="1">
      <c r="B148" s="162"/>
      <c r="D148" s="163" t="s">
        <v>75</v>
      </c>
      <c r="E148" s="173" t="s">
        <v>180</v>
      </c>
      <c r="F148" s="173" t="s">
        <v>302</v>
      </c>
      <c r="I148" s="165"/>
      <c r="J148" s="174">
        <f>BK148</f>
        <v>0</v>
      </c>
      <c r="L148" s="162"/>
      <c r="M148" s="167"/>
      <c r="N148" s="168"/>
      <c r="O148" s="168"/>
      <c r="P148" s="169">
        <f>SUM(P149:P153)</f>
        <v>0</v>
      </c>
      <c r="Q148" s="168"/>
      <c r="R148" s="169">
        <f>SUM(R149:R153)</f>
        <v>18.940879999999996</v>
      </c>
      <c r="S148" s="168"/>
      <c r="T148" s="170">
        <f>SUM(T149:T153)</f>
        <v>0</v>
      </c>
      <c r="AR148" s="163" t="s">
        <v>84</v>
      </c>
      <c r="AT148" s="171" t="s">
        <v>75</v>
      </c>
      <c r="AU148" s="171" t="s">
        <v>84</v>
      </c>
      <c r="AY148" s="163" t="s">
        <v>153</v>
      </c>
      <c r="BK148" s="172">
        <f>SUM(BK149:BK153)</f>
        <v>0</v>
      </c>
    </row>
    <row r="149" spans="1:65" s="2" customFormat="1" ht="37.9" customHeight="1">
      <c r="A149" s="35"/>
      <c r="B149" s="143"/>
      <c r="C149" s="175" t="s">
        <v>184</v>
      </c>
      <c r="D149" s="175" t="s">
        <v>155</v>
      </c>
      <c r="E149" s="176" t="s">
        <v>632</v>
      </c>
      <c r="F149" s="177" t="s">
        <v>633</v>
      </c>
      <c r="G149" s="178" t="s">
        <v>237</v>
      </c>
      <c r="H149" s="179">
        <v>45.4</v>
      </c>
      <c r="I149" s="180"/>
      <c r="J149" s="181">
        <f>ROUND(I149*H149,2)</f>
        <v>0</v>
      </c>
      <c r="K149" s="182"/>
      <c r="L149" s="36"/>
      <c r="M149" s="183" t="s">
        <v>1</v>
      </c>
      <c r="N149" s="184" t="s">
        <v>42</v>
      </c>
      <c r="O149" s="64"/>
      <c r="P149" s="185">
        <f>O149*H149</f>
        <v>0</v>
      </c>
      <c r="Q149" s="185">
        <v>0.02</v>
      </c>
      <c r="R149" s="185">
        <f>Q149*H149</f>
        <v>0.90800000000000003</v>
      </c>
      <c r="S149" s="185">
        <v>0</v>
      </c>
      <c r="T149" s="186">
        <f>S149*H149</f>
        <v>0</v>
      </c>
      <c r="U149" s="35"/>
      <c r="V149" s="35"/>
      <c r="W149" s="35"/>
      <c r="X149" s="35"/>
      <c r="Y149" s="35"/>
      <c r="Z149" s="35"/>
      <c r="AA149" s="35"/>
      <c r="AB149" s="35"/>
      <c r="AC149" s="35"/>
      <c r="AD149" s="35"/>
      <c r="AE149" s="35"/>
      <c r="AR149" s="187" t="s">
        <v>159</v>
      </c>
      <c r="AT149" s="187" t="s">
        <v>155</v>
      </c>
      <c r="AU149" s="187" t="s">
        <v>109</v>
      </c>
      <c r="AY149" s="18" t="s">
        <v>153</v>
      </c>
      <c r="BE149" s="104">
        <f>IF(N149="základná",J149,0)</f>
        <v>0</v>
      </c>
      <c r="BF149" s="104">
        <f>IF(N149="znížená",J149,0)</f>
        <v>0</v>
      </c>
      <c r="BG149" s="104">
        <f>IF(N149="zákl. prenesená",J149,0)</f>
        <v>0</v>
      </c>
      <c r="BH149" s="104">
        <f>IF(N149="zníž. prenesená",J149,0)</f>
        <v>0</v>
      </c>
      <c r="BI149" s="104">
        <f>IF(N149="nulová",J149,0)</f>
        <v>0</v>
      </c>
      <c r="BJ149" s="18" t="s">
        <v>109</v>
      </c>
      <c r="BK149" s="104">
        <f>ROUND(I149*H149,2)</f>
        <v>0</v>
      </c>
      <c r="BL149" s="18" t="s">
        <v>159</v>
      </c>
      <c r="BM149" s="187" t="s">
        <v>634</v>
      </c>
    </row>
    <row r="150" spans="1:65" s="13" customFormat="1" ht="11.25">
      <c r="B150" s="188"/>
      <c r="D150" s="189" t="s">
        <v>165</v>
      </c>
      <c r="E150" s="190" t="s">
        <v>1</v>
      </c>
      <c r="F150" s="191" t="s">
        <v>635</v>
      </c>
      <c r="H150" s="190" t="s">
        <v>1</v>
      </c>
      <c r="I150" s="192"/>
      <c r="L150" s="188"/>
      <c r="M150" s="193"/>
      <c r="N150" s="194"/>
      <c r="O150" s="194"/>
      <c r="P150" s="194"/>
      <c r="Q150" s="194"/>
      <c r="R150" s="194"/>
      <c r="S150" s="194"/>
      <c r="T150" s="195"/>
      <c r="AT150" s="190" t="s">
        <v>165</v>
      </c>
      <c r="AU150" s="190" t="s">
        <v>109</v>
      </c>
      <c r="AV150" s="13" t="s">
        <v>84</v>
      </c>
      <c r="AW150" s="13" t="s">
        <v>30</v>
      </c>
      <c r="AX150" s="13" t="s">
        <v>76</v>
      </c>
      <c r="AY150" s="190" t="s">
        <v>153</v>
      </c>
    </row>
    <row r="151" spans="1:65" s="14" customFormat="1" ht="11.25">
      <c r="B151" s="196"/>
      <c r="D151" s="189" t="s">
        <v>165</v>
      </c>
      <c r="E151" s="197" t="s">
        <v>1</v>
      </c>
      <c r="F151" s="198" t="s">
        <v>636</v>
      </c>
      <c r="H151" s="199">
        <v>45.4</v>
      </c>
      <c r="I151" s="200"/>
      <c r="L151" s="196"/>
      <c r="M151" s="201"/>
      <c r="N151" s="202"/>
      <c r="O151" s="202"/>
      <c r="P151" s="202"/>
      <c r="Q151" s="202"/>
      <c r="R151" s="202"/>
      <c r="S151" s="202"/>
      <c r="T151" s="203"/>
      <c r="AT151" s="197" t="s">
        <v>165</v>
      </c>
      <c r="AU151" s="197" t="s">
        <v>109</v>
      </c>
      <c r="AV151" s="14" t="s">
        <v>109</v>
      </c>
      <c r="AW151" s="14" t="s">
        <v>30</v>
      </c>
      <c r="AX151" s="14" t="s">
        <v>84</v>
      </c>
      <c r="AY151" s="197" t="s">
        <v>153</v>
      </c>
    </row>
    <row r="152" spans="1:65" s="2" customFormat="1" ht="33" customHeight="1">
      <c r="A152" s="35"/>
      <c r="B152" s="143"/>
      <c r="C152" s="175" t="s">
        <v>191</v>
      </c>
      <c r="D152" s="175" t="s">
        <v>155</v>
      </c>
      <c r="E152" s="176" t="s">
        <v>637</v>
      </c>
      <c r="F152" s="177" t="s">
        <v>638</v>
      </c>
      <c r="G152" s="178" t="s">
        <v>237</v>
      </c>
      <c r="H152" s="179">
        <v>45.4</v>
      </c>
      <c r="I152" s="180"/>
      <c r="J152" s="181">
        <f>ROUND(I152*H152,2)</f>
        <v>0</v>
      </c>
      <c r="K152" s="182"/>
      <c r="L152" s="36"/>
      <c r="M152" s="183" t="s">
        <v>1</v>
      </c>
      <c r="N152" s="184" t="s">
        <v>42</v>
      </c>
      <c r="O152" s="64"/>
      <c r="P152" s="185">
        <f>O152*H152</f>
        <v>0</v>
      </c>
      <c r="Q152" s="185">
        <v>0.29899999999999999</v>
      </c>
      <c r="R152" s="185">
        <f>Q152*H152</f>
        <v>13.574599999999998</v>
      </c>
      <c r="S152" s="185">
        <v>0</v>
      </c>
      <c r="T152" s="186">
        <f>S152*H152</f>
        <v>0</v>
      </c>
      <c r="U152" s="35"/>
      <c r="V152" s="35"/>
      <c r="W152" s="35"/>
      <c r="X152" s="35"/>
      <c r="Y152" s="35"/>
      <c r="Z152" s="35"/>
      <c r="AA152" s="35"/>
      <c r="AB152" s="35"/>
      <c r="AC152" s="35"/>
      <c r="AD152" s="35"/>
      <c r="AE152" s="35"/>
      <c r="AR152" s="187" t="s">
        <v>159</v>
      </c>
      <c r="AT152" s="187" t="s">
        <v>155</v>
      </c>
      <c r="AU152" s="187" t="s">
        <v>109</v>
      </c>
      <c r="AY152" s="18" t="s">
        <v>153</v>
      </c>
      <c r="BE152" s="104">
        <f>IF(N152="základná",J152,0)</f>
        <v>0</v>
      </c>
      <c r="BF152" s="104">
        <f>IF(N152="znížená",J152,0)</f>
        <v>0</v>
      </c>
      <c r="BG152" s="104">
        <f>IF(N152="zákl. prenesená",J152,0)</f>
        <v>0</v>
      </c>
      <c r="BH152" s="104">
        <f>IF(N152="zníž. prenesená",J152,0)</f>
        <v>0</v>
      </c>
      <c r="BI152" s="104">
        <f>IF(N152="nulová",J152,0)</f>
        <v>0</v>
      </c>
      <c r="BJ152" s="18" t="s">
        <v>109</v>
      </c>
      <c r="BK152" s="104">
        <f>ROUND(I152*H152,2)</f>
        <v>0</v>
      </c>
      <c r="BL152" s="18" t="s">
        <v>159</v>
      </c>
      <c r="BM152" s="187" t="s">
        <v>639</v>
      </c>
    </row>
    <row r="153" spans="1:65" s="2" customFormat="1" ht="24.2" customHeight="1">
      <c r="A153" s="35"/>
      <c r="B153" s="143"/>
      <c r="C153" s="175" t="s">
        <v>195</v>
      </c>
      <c r="D153" s="175" t="s">
        <v>155</v>
      </c>
      <c r="E153" s="176" t="s">
        <v>640</v>
      </c>
      <c r="F153" s="177" t="s">
        <v>641</v>
      </c>
      <c r="G153" s="178" t="s">
        <v>237</v>
      </c>
      <c r="H153" s="179">
        <v>45.4</v>
      </c>
      <c r="I153" s="180"/>
      <c r="J153" s="181">
        <f>ROUND(I153*H153,2)</f>
        <v>0</v>
      </c>
      <c r="K153" s="182"/>
      <c r="L153" s="36"/>
      <c r="M153" s="183" t="s">
        <v>1</v>
      </c>
      <c r="N153" s="184" t="s">
        <v>42</v>
      </c>
      <c r="O153" s="64"/>
      <c r="P153" s="185">
        <f>O153*H153</f>
        <v>0</v>
      </c>
      <c r="Q153" s="185">
        <v>9.8199999999999996E-2</v>
      </c>
      <c r="R153" s="185">
        <f>Q153*H153</f>
        <v>4.4582799999999994</v>
      </c>
      <c r="S153" s="185">
        <v>0</v>
      </c>
      <c r="T153" s="186">
        <f>S153*H153</f>
        <v>0</v>
      </c>
      <c r="U153" s="35"/>
      <c r="V153" s="35"/>
      <c r="W153" s="35"/>
      <c r="X153" s="35"/>
      <c r="Y153" s="35"/>
      <c r="Z153" s="35"/>
      <c r="AA153" s="35"/>
      <c r="AB153" s="35"/>
      <c r="AC153" s="35"/>
      <c r="AD153" s="35"/>
      <c r="AE153" s="35"/>
      <c r="AR153" s="187" t="s">
        <v>159</v>
      </c>
      <c r="AT153" s="187" t="s">
        <v>155</v>
      </c>
      <c r="AU153" s="187" t="s">
        <v>109</v>
      </c>
      <c r="AY153" s="18" t="s">
        <v>153</v>
      </c>
      <c r="BE153" s="104">
        <f>IF(N153="základná",J153,0)</f>
        <v>0</v>
      </c>
      <c r="BF153" s="104">
        <f>IF(N153="znížená",J153,0)</f>
        <v>0</v>
      </c>
      <c r="BG153" s="104">
        <f>IF(N153="zákl. prenesená",J153,0)</f>
        <v>0</v>
      </c>
      <c r="BH153" s="104">
        <f>IF(N153="zníž. prenesená",J153,0)</f>
        <v>0</v>
      </c>
      <c r="BI153" s="104">
        <f>IF(N153="nulová",J153,0)</f>
        <v>0</v>
      </c>
      <c r="BJ153" s="18" t="s">
        <v>109</v>
      </c>
      <c r="BK153" s="104">
        <f>ROUND(I153*H153,2)</f>
        <v>0</v>
      </c>
      <c r="BL153" s="18" t="s">
        <v>159</v>
      </c>
      <c r="BM153" s="187" t="s">
        <v>642</v>
      </c>
    </row>
    <row r="154" spans="1:65" s="12" customFormat="1" ht="22.9" customHeight="1">
      <c r="B154" s="162"/>
      <c r="D154" s="163" t="s">
        <v>75</v>
      </c>
      <c r="E154" s="173" t="s">
        <v>365</v>
      </c>
      <c r="F154" s="173" t="s">
        <v>366</v>
      </c>
      <c r="I154" s="165"/>
      <c r="J154" s="174">
        <f>BK154</f>
        <v>0</v>
      </c>
      <c r="L154" s="162"/>
      <c r="M154" s="167"/>
      <c r="N154" s="168"/>
      <c r="O154" s="168"/>
      <c r="P154" s="169">
        <f>P155</f>
        <v>0</v>
      </c>
      <c r="Q154" s="168"/>
      <c r="R154" s="169">
        <f>R155</f>
        <v>0</v>
      </c>
      <c r="S154" s="168"/>
      <c r="T154" s="170">
        <f>T155</f>
        <v>0</v>
      </c>
      <c r="AR154" s="163" t="s">
        <v>84</v>
      </c>
      <c r="AT154" s="171" t="s">
        <v>75</v>
      </c>
      <c r="AU154" s="171" t="s">
        <v>84</v>
      </c>
      <c r="AY154" s="163" t="s">
        <v>153</v>
      </c>
      <c r="BK154" s="172">
        <f>BK155</f>
        <v>0</v>
      </c>
    </row>
    <row r="155" spans="1:65" s="2" customFormat="1" ht="24.2" customHeight="1">
      <c r="A155" s="35"/>
      <c r="B155" s="143"/>
      <c r="C155" s="175" t="s">
        <v>202</v>
      </c>
      <c r="D155" s="175" t="s">
        <v>155</v>
      </c>
      <c r="E155" s="176" t="s">
        <v>368</v>
      </c>
      <c r="F155" s="177" t="s">
        <v>369</v>
      </c>
      <c r="G155" s="178" t="s">
        <v>299</v>
      </c>
      <c r="H155" s="179">
        <v>18.940999999999999</v>
      </c>
      <c r="I155" s="180"/>
      <c r="J155" s="181">
        <f>ROUND(I155*H155,2)</f>
        <v>0</v>
      </c>
      <c r="K155" s="182"/>
      <c r="L155" s="36"/>
      <c r="M155" s="183" t="s">
        <v>1</v>
      </c>
      <c r="N155" s="184" t="s">
        <v>42</v>
      </c>
      <c r="O155" s="64"/>
      <c r="P155" s="185">
        <f>O155*H155</f>
        <v>0</v>
      </c>
      <c r="Q155" s="185">
        <v>0</v>
      </c>
      <c r="R155" s="185">
        <f>Q155*H155</f>
        <v>0</v>
      </c>
      <c r="S155" s="185">
        <v>0</v>
      </c>
      <c r="T155" s="186">
        <f>S155*H155</f>
        <v>0</v>
      </c>
      <c r="U155" s="35"/>
      <c r="V155" s="35"/>
      <c r="W155" s="35"/>
      <c r="X155" s="35"/>
      <c r="Y155" s="35"/>
      <c r="Z155" s="35"/>
      <c r="AA155" s="35"/>
      <c r="AB155" s="35"/>
      <c r="AC155" s="35"/>
      <c r="AD155" s="35"/>
      <c r="AE155" s="35"/>
      <c r="AR155" s="187" t="s">
        <v>159</v>
      </c>
      <c r="AT155" s="187" t="s">
        <v>155</v>
      </c>
      <c r="AU155" s="187" t="s">
        <v>109</v>
      </c>
      <c r="AY155" s="18" t="s">
        <v>153</v>
      </c>
      <c r="BE155" s="104">
        <f>IF(N155="základná",J155,0)</f>
        <v>0</v>
      </c>
      <c r="BF155" s="104">
        <f>IF(N155="znížená",J155,0)</f>
        <v>0</v>
      </c>
      <c r="BG155" s="104">
        <f>IF(N155="zákl. prenesená",J155,0)</f>
        <v>0</v>
      </c>
      <c r="BH155" s="104">
        <f>IF(N155="zníž. prenesená",J155,0)</f>
        <v>0</v>
      </c>
      <c r="BI155" s="104">
        <f>IF(N155="nulová",J155,0)</f>
        <v>0</v>
      </c>
      <c r="BJ155" s="18" t="s">
        <v>109</v>
      </c>
      <c r="BK155" s="104">
        <f>ROUND(I155*H155,2)</f>
        <v>0</v>
      </c>
      <c r="BL155" s="18" t="s">
        <v>159</v>
      </c>
      <c r="BM155" s="187" t="s">
        <v>643</v>
      </c>
    </row>
    <row r="156" spans="1:65" s="12" customFormat="1" ht="25.9" customHeight="1">
      <c r="B156" s="162"/>
      <c r="D156" s="163" t="s">
        <v>75</v>
      </c>
      <c r="E156" s="164" t="s">
        <v>371</v>
      </c>
      <c r="F156" s="164" t="s">
        <v>372</v>
      </c>
      <c r="I156" s="165"/>
      <c r="J156" s="166">
        <f>BK156</f>
        <v>0</v>
      </c>
      <c r="L156" s="162"/>
      <c r="M156" s="167"/>
      <c r="N156" s="168"/>
      <c r="O156" s="168"/>
      <c r="P156" s="169">
        <f>P157</f>
        <v>0</v>
      </c>
      <c r="Q156" s="168"/>
      <c r="R156" s="169">
        <f>R157</f>
        <v>1.7304000000000003E-2</v>
      </c>
      <c r="S156" s="168"/>
      <c r="T156" s="170">
        <f>T157</f>
        <v>0</v>
      </c>
      <c r="AR156" s="163" t="s">
        <v>109</v>
      </c>
      <c r="AT156" s="171" t="s">
        <v>75</v>
      </c>
      <c r="AU156" s="171" t="s">
        <v>76</v>
      </c>
      <c r="AY156" s="163" t="s">
        <v>153</v>
      </c>
      <c r="BK156" s="172">
        <f>BK157</f>
        <v>0</v>
      </c>
    </row>
    <row r="157" spans="1:65" s="12" customFormat="1" ht="22.9" customHeight="1">
      <c r="B157" s="162"/>
      <c r="D157" s="163" t="s">
        <v>75</v>
      </c>
      <c r="E157" s="173" t="s">
        <v>373</v>
      </c>
      <c r="F157" s="173" t="s">
        <v>374</v>
      </c>
      <c r="I157" s="165"/>
      <c r="J157" s="174">
        <f>BK157</f>
        <v>0</v>
      </c>
      <c r="L157" s="162"/>
      <c r="M157" s="167"/>
      <c r="N157" s="168"/>
      <c r="O157" s="168"/>
      <c r="P157" s="169">
        <f>SUM(P158:P159)</f>
        <v>0</v>
      </c>
      <c r="Q157" s="168"/>
      <c r="R157" s="169">
        <f>SUM(R158:R159)</f>
        <v>1.7304000000000003E-2</v>
      </c>
      <c r="S157" s="168"/>
      <c r="T157" s="170">
        <f>SUM(T158:T159)</f>
        <v>0</v>
      </c>
      <c r="AR157" s="163" t="s">
        <v>109</v>
      </c>
      <c r="AT157" s="171" t="s">
        <v>75</v>
      </c>
      <c r="AU157" s="171" t="s">
        <v>84</v>
      </c>
      <c r="AY157" s="163" t="s">
        <v>153</v>
      </c>
      <c r="BK157" s="172">
        <f>SUM(BK158:BK159)</f>
        <v>0</v>
      </c>
    </row>
    <row r="158" spans="1:65" s="2" customFormat="1" ht="37.9" customHeight="1">
      <c r="A158" s="35"/>
      <c r="B158" s="143"/>
      <c r="C158" s="175" t="s">
        <v>208</v>
      </c>
      <c r="D158" s="175" t="s">
        <v>155</v>
      </c>
      <c r="E158" s="176" t="s">
        <v>644</v>
      </c>
      <c r="F158" s="177" t="s">
        <v>645</v>
      </c>
      <c r="G158" s="178" t="s">
        <v>158</v>
      </c>
      <c r="H158" s="179">
        <v>82.4</v>
      </c>
      <c r="I158" s="180"/>
      <c r="J158" s="181">
        <f>ROUND(I158*H158,2)</f>
        <v>0</v>
      </c>
      <c r="K158" s="182"/>
      <c r="L158" s="36"/>
      <c r="M158" s="183" t="s">
        <v>1</v>
      </c>
      <c r="N158" s="184" t="s">
        <v>42</v>
      </c>
      <c r="O158" s="64"/>
      <c r="P158" s="185">
        <f>O158*H158</f>
        <v>0</v>
      </c>
      <c r="Q158" s="185">
        <v>2.1000000000000001E-4</v>
      </c>
      <c r="R158" s="185">
        <f>Q158*H158</f>
        <v>1.7304000000000003E-2</v>
      </c>
      <c r="S158" s="185">
        <v>0</v>
      </c>
      <c r="T158" s="186">
        <f>S158*H158</f>
        <v>0</v>
      </c>
      <c r="U158" s="35"/>
      <c r="V158" s="35"/>
      <c r="W158" s="35"/>
      <c r="X158" s="35"/>
      <c r="Y158" s="35"/>
      <c r="Z158" s="35"/>
      <c r="AA158" s="35"/>
      <c r="AB158" s="35"/>
      <c r="AC158" s="35"/>
      <c r="AD158" s="35"/>
      <c r="AE158" s="35"/>
      <c r="AR158" s="187" t="s">
        <v>240</v>
      </c>
      <c r="AT158" s="187" t="s">
        <v>155</v>
      </c>
      <c r="AU158" s="187" t="s">
        <v>109</v>
      </c>
      <c r="AY158" s="18" t="s">
        <v>153</v>
      </c>
      <c r="BE158" s="104">
        <f>IF(N158="základná",J158,0)</f>
        <v>0</v>
      </c>
      <c r="BF158" s="104">
        <f>IF(N158="znížená",J158,0)</f>
        <v>0</v>
      </c>
      <c r="BG158" s="104">
        <f>IF(N158="zákl. prenesená",J158,0)</f>
        <v>0</v>
      </c>
      <c r="BH158" s="104">
        <f>IF(N158="zníž. prenesená",J158,0)</f>
        <v>0</v>
      </c>
      <c r="BI158" s="104">
        <f>IF(N158="nulová",J158,0)</f>
        <v>0</v>
      </c>
      <c r="BJ158" s="18" t="s">
        <v>109</v>
      </c>
      <c r="BK158" s="104">
        <f>ROUND(I158*H158,2)</f>
        <v>0</v>
      </c>
      <c r="BL158" s="18" t="s">
        <v>240</v>
      </c>
      <c r="BM158" s="187" t="s">
        <v>646</v>
      </c>
    </row>
    <row r="159" spans="1:65" s="2" customFormat="1" ht="24.2" customHeight="1">
      <c r="A159" s="35"/>
      <c r="B159" s="143"/>
      <c r="C159" s="175" t="s">
        <v>212</v>
      </c>
      <c r="D159" s="175" t="s">
        <v>155</v>
      </c>
      <c r="E159" s="176" t="s">
        <v>393</v>
      </c>
      <c r="F159" s="177" t="s">
        <v>394</v>
      </c>
      <c r="G159" s="178" t="s">
        <v>395</v>
      </c>
      <c r="H159" s="223"/>
      <c r="I159" s="180"/>
      <c r="J159" s="181">
        <f>ROUND(I159*H159,2)</f>
        <v>0</v>
      </c>
      <c r="K159" s="182"/>
      <c r="L159" s="36"/>
      <c r="M159" s="224" t="s">
        <v>1</v>
      </c>
      <c r="N159" s="225" t="s">
        <v>42</v>
      </c>
      <c r="O159" s="226"/>
      <c r="P159" s="227">
        <f>O159*H159</f>
        <v>0</v>
      </c>
      <c r="Q159" s="227">
        <v>0</v>
      </c>
      <c r="R159" s="227">
        <f>Q159*H159</f>
        <v>0</v>
      </c>
      <c r="S159" s="227">
        <v>0</v>
      </c>
      <c r="T159" s="228">
        <f>S159*H159</f>
        <v>0</v>
      </c>
      <c r="U159" s="35"/>
      <c r="V159" s="35"/>
      <c r="W159" s="35"/>
      <c r="X159" s="35"/>
      <c r="Y159" s="35"/>
      <c r="Z159" s="35"/>
      <c r="AA159" s="35"/>
      <c r="AB159" s="35"/>
      <c r="AC159" s="35"/>
      <c r="AD159" s="35"/>
      <c r="AE159" s="35"/>
      <c r="AR159" s="187" t="s">
        <v>240</v>
      </c>
      <c r="AT159" s="187" t="s">
        <v>155</v>
      </c>
      <c r="AU159" s="187" t="s">
        <v>109</v>
      </c>
      <c r="AY159" s="18" t="s">
        <v>153</v>
      </c>
      <c r="BE159" s="104">
        <f>IF(N159="základná",J159,0)</f>
        <v>0</v>
      </c>
      <c r="BF159" s="104">
        <f>IF(N159="znížená",J159,0)</f>
        <v>0</v>
      </c>
      <c r="BG159" s="104">
        <f>IF(N159="zákl. prenesená",J159,0)</f>
        <v>0</v>
      </c>
      <c r="BH159" s="104">
        <f>IF(N159="zníž. prenesená",J159,0)</f>
        <v>0</v>
      </c>
      <c r="BI159" s="104">
        <f>IF(N159="nulová",J159,0)</f>
        <v>0</v>
      </c>
      <c r="BJ159" s="18" t="s">
        <v>109</v>
      </c>
      <c r="BK159" s="104">
        <f>ROUND(I159*H159,2)</f>
        <v>0</v>
      </c>
      <c r="BL159" s="18" t="s">
        <v>240</v>
      </c>
      <c r="BM159" s="187" t="s">
        <v>647</v>
      </c>
    </row>
    <row r="160" spans="1:65" s="2" customFormat="1" ht="6.95" customHeight="1">
      <c r="A160" s="35"/>
      <c r="B160" s="53"/>
      <c r="C160" s="54"/>
      <c r="D160" s="54"/>
      <c r="E160" s="54"/>
      <c r="F160" s="54"/>
      <c r="G160" s="54"/>
      <c r="H160" s="54"/>
      <c r="I160" s="54"/>
      <c r="J160" s="54"/>
      <c r="K160" s="54"/>
      <c r="L160" s="36"/>
      <c r="M160" s="35"/>
      <c r="O160" s="35"/>
      <c r="P160" s="35"/>
      <c r="Q160" s="35"/>
      <c r="R160" s="35"/>
      <c r="S160" s="35"/>
      <c r="T160" s="35"/>
      <c r="U160" s="35"/>
      <c r="V160" s="35"/>
      <c r="W160" s="35"/>
      <c r="X160" s="35"/>
      <c r="Y160" s="35"/>
      <c r="Z160" s="35"/>
      <c r="AA160" s="35"/>
      <c r="AB160" s="35"/>
      <c r="AC160" s="35"/>
      <c r="AD160" s="35"/>
      <c r="AE160" s="35"/>
    </row>
  </sheetData>
  <autoFilter ref="C131:K159" xr:uid="{00000000-0009-0000-0000-000003000000}"/>
  <mergeCells count="14">
    <mergeCell ref="D110:F110"/>
    <mergeCell ref="E122:H122"/>
    <mergeCell ref="E124:H124"/>
    <mergeCell ref="L2:V2"/>
    <mergeCell ref="E87:H87"/>
    <mergeCell ref="D106:F106"/>
    <mergeCell ref="D107:F107"/>
    <mergeCell ref="D108:F108"/>
    <mergeCell ref="D109:F109"/>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36"/>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87" t="s">
        <v>5</v>
      </c>
      <c r="M2" s="268"/>
      <c r="N2" s="268"/>
      <c r="O2" s="268"/>
      <c r="P2" s="268"/>
      <c r="Q2" s="268"/>
      <c r="R2" s="268"/>
      <c r="S2" s="268"/>
      <c r="T2" s="268"/>
      <c r="U2" s="268"/>
      <c r="V2" s="268"/>
      <c r="AT2" s="18" t="s">
        <v>94</v>
      </c>
    </row>
    <row r="3" spans="1:46" s="1" customFormat="1" ht="6.95" customHeight="1">
      <c r="B3" s="19"/>
      <c r="C3" s="20"/>
      <c r="D3" s="20"/>
      <c r="E3" s="20"/>
      <c r="F3" s="20"/>
      <c r="G3" s="20"/>
      <c r="H3" s="20"/>
      <c r="I3" s="20"/>
      <c r="J3" s="20"/>
      <c r="K3" s="20"/>
      <c r="L3" s="21"/>
      <c r="AT3" s="18" t="s">
        <v>76</v>
      </c>
    </row>
    <row r="4" spans="1:46" s="1" customFormat="1" ht="24.95" customHeight="1">
      <c r="B4" s="21"/>
      <c r="D4" s="22" t="s">
        <v>110</v>
      </c>
      <c r="L4" s="21"/>
      <c r="M4" s="112" t="s">
        <v>9</v>
      </c>
      <c r="AT4" s="18" t="s">
        <v>3</v>
      </c>
    </row>
    <row r="5" spans="1:46" s="1" customFormat="1" ht="6.95" customHeight="1">
      <c r="B5" s="21"/>
      <c r="L5" s="21"/>
    </row>
    <row r="6" spans="1:46" s="1" customFormat="1" ht="12" customHeight="1">
      <c r="B6" s="21"/>
      <c r="D6" s="28" t="s">
        <v>14</v>
      </c>
      <c r="L6" s="21"/>
    </row>
    <row r="7" spans="1:46" s="1" customFormat="1" ht="16.5" customHeight="1">
      <c r="B7" s="21"/>
      <c r="E7" s="288" t="str">
        <f>'Rekapitulácia stavby'!K6</f>
        <v>Komunitná záhrada v meste Spišská Belá</v>
      </c>
      <c r="F7" s="289"/>
      <c r="G7" s="289"/>
      <c r="H7" s="289"/>
      <c r="L7" s="21"/>
    </row>
    <row r="8" spans="1:46" s="2" customFormat="1" ht="12" customHeight="1">
      <c r="A8" s="35"/>
      <c r="B8" s="36"/>
      <c r="C8" s="35"/>
      <c r="D8" s="28" t="s">
        <v>111</v>
      </c>
      <c r="E8" s="35"/>
      <c r="F8" s="35"/>
      <c r="G8" s="35"/>
      <c r="H8" s="35"/>
      <c r="I8" s="35"/>
      <c r="J8" s="35"/>
      <c r="K8" s="35"/>
      <c r="L8" s="48"/>
      <c r="S8" s="35"/>
      <c r="T8" s="35"/>
      <c r="U8" s="35"/>
      <c r="V8" s="35"/>
      <c r="W8" s="35"/>
      <c r="X8" s="35"/>
      <c r="Y8" s="35"/>
      <c r="Z8" s="35"/>
      <c r="AA8" s="35"/>
      <c r="AB8" s="35"/>
      <c r="AC8" s="35"/>
      <c r="AD8" s="35"/>
      <c r="AE8" s="35"/>
    </row>
    <row r="9" spans="1:46" s="2" customFormat="1" ht="16.5" customHeight="1">
      <c r="A9" s="35"/>
      <c r="B9" s="36"/>
      <c r="C9" s="35"/>
      <c r="D9" s="35"/>
      <c r="E9" s="240" t="s">
        <v>648</v>
      </c>
      <c r="F9" s="290"/>
      <c r="G9" s="290"/>
      <c r="H9" s="290"/>
      <c r="I9" s="35"/>
      <c r="J9" s="35"/>
      <c r="K9" s="35"/>
      <c r="L9" s="48"/>
      <c r="S9" s="35"/>
      <c r="T9" s="35"/>
      <c r="U9" s="35"/>
      <c r="V9" s="35"/>
      <c r="W9" s="35"/>
      <c r="X9" s="35"/>
      <c r="Y9" s="35"/>
      <c r="Z9" s="35"/>
      <c r="AA9" s="35"/>
      <c r="AB9" s="35"/>
      <c r="AC9" s="35"/>
      <c r="AD9" s="35"/>
      <c r="AE9" s="35"/>
    </row>
    <row r="10" spans="1:46" s="2" customFormat="1" ht="11.25">
      <c r="A10" s="35"/>
      <c r="B10" s="36"/>
      <c r="C10" s="35"/>
      <c r="D10" s="35"/>
      <c r="E10" s="35"/>
      <c r="F10" s="35"/>
      <c r="G10" s="35"/>
      <c r="H10" s="35"/>
      <c r="I10" s="35"/>
      <c r="J10" s="35"/>
      <c r="K10" s="35"/>
      <c r="L10" s="48"/>
      <c r="S10" s="35"/>
      <c r="T10" s="35"/>
      <c r="U10" s="35"/>
      <c r="V10" s="35"/>
      <c r="W10" s="35"/>
      <c r="X10" s="35"/>
      <c r="Y10" s="35"/>
      <c r="Z10" s="35"/>
      <c r="AA10" s="35"/>
      <c r="AB10" s="35"/>
      <c r="AC10" s="35"/>
      <c r="AD10" s="35"/>
      <c r="AE10" s="35"/>
    </row>
    <row r="11" spans="1:46" s="2" customFormat="1" ht="12" customHeight="1">
      <c r="A11" s="35"/>
      <c r="B11" s="36"/>
      <c r="C11" s="35"/>
      <c r="D11" s="28" t="s">
        <v>16</v>
      </c>
      <c r="E11" s="35"/>
      <c r="F11" s="26" t="s">
        <v>1</v>
      </c>
      <c r="G11" s="35"/>
      <c r="H11" s="35"/>
      <c r="I11" s="28" t="s">
        <v>17</v>
      </c>
      <c r="J11" s="26" t="s">
        <v>1</v>
      </c>
      <c r="K11" s="35"/>
      <c r="L11" s="48"/>
      <c r="S11" s="35"/>
      <c r="T11" s="35"/>
      <c r="U11" s="35"/>
      <c r="V11" s="35"/>
      <c r="W11" s="35"/>
      <c r="X11" s="35"/>
      <c r="Y11" s="35"/>
      <c r="Z11" s="35"/>
      <c r="AA11" s="35"/>
      <c r="AB11" s="35"/>
      <c r="AC11" s="35"/>
      <c r="AD11" s="35"/>
      <c r="AE11" s="35"/>
    </row>
    <row r="12" spans="1:46" s="2" customFormat="1" ht="12" customHeight="1">
      <c r="A12" s="35"/>
      <c r="B12" s="36"/>
      <c r="C12" s="35"/>
      <c r="D12" s="28" t="s">
        <v>18</v>
      </c>
      <c r="E12" s="35"/>
      <c r="F12" s="26" t="s">
        <v>19</v>
      </c>
      <c r="G12" s="35"/>
      <c r="H12" s="35"/>
      <c r="I12" s="28" t="s">
        <v>20</v>
      </c>
      <c r="J12" s="61" t="str">
        <f>'Rekapitulácia stavby'!AN8</f>
        <v>11. 8. 2022</v>
      </c>
      <c r="K12" s="35"/>
      <c r="L12" s="48"/>
      <c r="S12" s="35"/>
      <c r="T12" s="35"/>
      <c r="U12" s="35"/>
      <c r="V12" s="35"/>
      <c r="W12" s="35"/>
      <c r="X12" s="35"/>
      <c r="Y12" s="35"/>
      <c r="Z12" s="35"/>
      <c r="AA12" s="35"/>
      <c r="AB12" s="35"/>
      <c r="AC12" s="35"/>
      <c r="AD12" s="35"/>
      <c r="AE12" s="35"/>
    </row>
    <row r="13" spans="1:46" s="2" customFormat="1" ht="10.9" customHeight="1">
      <c r="A13" s="35"/>
      <c r="B13" s="36"/>
      <c r="C13" s="35"/>
      <c r="D13" s="35"/>
      <c r="E13" s="35"/>
      <c r="F13" s="35"/>
      <c r="G13" s="35"/>
      <c r="H13" s="35"/>
      <c r="I13" s="35"/>
      <c r="J13" s="35"/>
      <c r="K13" s="35"/>
      <c r="L13" s="48"/>
      <c r="S13" s="35"/>
      <c r="T13" s="35"/>
      <c r="U13" s="35"/>
      <c r="V13" s="35"/>
      <c r="W13" s="35"/>
      <c r="X13" s="35"/>
      <c r="Y13" s="35"/>
      <c r="Z13" s="35"/>
      <c r="AA13" s="35"/>
      <c r="AB13" s="35"/>
      <c r="AC13" s="35"/>
      <c r="AD13" s="35"/>
      <c r="AE13" s="35"/>
    </row>
    <row r="14" spans="1:46" s="2" customFormat="1" ht="12" customHeight="1">
      <c r="A14" s="35"/>
      <c r="B14" s="36"/>
      <c r="C14" s="35"/>
      <c r="D14" s="28" t="s">
        <v>22</v>
      </c>
      <c r="E14" s="35"/>
      <c r="F14" s="35"/>
      <c r="G14" s="35"/>
      <c r="H14" s="35"/>
      <c r="I14" s="28" t="s">
        <v>23</v>
      </c>
      <c r="J14" s="26" t="s">
        <v>1</v>
      </c>
      <c r="K14" s="35"/>
      <c r="L14" s="48"/>
      <c r="S14" s="35"/>
      <c r="T14" s="35"/>
      <c r="U14" s="35"/>
      <c r="V14" s="35"/>
      <c r="W14" s="35"/>
      <c r="X14" s="35"/>
      <c r="Y14" s="35"/>
      <c r="Z14" s="35"/>
      <c r="AA14" s="35"/>
      <c r="AB14" s="35"/>
      <c r="AC14" s="35"/>
      <c r="AD14" s="35"/>
      <c r="AE14" s="35"/>
    </row>
    <row r="15" spans="1:46" s="2" customFormat="1" ht="18" customHeight="1">
      <c r="A15" s="35"/>
      <c r="B15" s="36"/>
      <c r="C15" s="35"/>
      <c r="D15" s="35"/>
      <c r="E15" s="26" t="s">
        <v>24</v>
      </c>
      <c r="F15" s="35"/>
      <c r="G15" s="35"/>
      <c r="H15" s="35"/>
      <c r="I15" s="28" t="s">
        <v>25</v>
      </c>
      <c r="J15" s="26" t="s">
        <v>1</v>
      </c>
      <c r="K15" s="35"/>
      <c r="L15" s="48"/>
      <c r="S15" s="35"/>
      <c r="T15" s="35"/>
      <c r="U15" s="35"/>
      <c r="V15" s="35"/>
      <c r="W15" s="35"/>
      <c r="X15" s="35"/>
      <c r="Y15" s="35"/>
      <c r="Z15" s="35"/>
      <c r="AA15" s="35"/>
      <c r="AB15" s="35"/>
      <c r="AC15" s="35"/>
      <c r="AD15" s="35"/>
      <c r="AE15" s="35"/>
    </row>
    <row r="16" spans="1:46" s="2" customFormat="1" ht="6.95" customHeight="1">
      <c r="A16" s="35"/>
      <c r="B16" s="36"/>
      <c r="C16" s="35"/>
      <c r="D16" s="35"/>
      <c r="E16" s="35"/>
      <c r="F16" s="35"/>
      <c r="G16" s="35"/>
      <c r="H16" s="35"/>
      <c r="I16" s="35"/>
      <c r="J16" s="35"/>
      <c r="K16" s="35"/>
      <c r="L16" s="48"/>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8"/>
      <c r="S17" s="35"/>
      <c r="T17" s="35"/>
      <c r="U17" s="35"/>
      <c r="V17" s="35"/>
      <c r="W17" s="35"/>
      <c r="X17" s="35"/>
      <c r="Y17" s="35"/>
      <c r="Z17" s="35"/>
      <c r="AA17" s="35"/>
      <c r="AB17" s="35"/>
      <c r="AC17" s="35"/>
      <c r="AD17" s="35"/>
      <c r="AE17" s="35"/>
    </row>
    <row r="18" spans="1:31" s="2" customFormat="1" ht="18" customHeight="1">
      <c r="A18" s="35"/>
      <c r="B18" s="36"/>
      <c r="C18" s="35"/>
      <c r="D18" s="35"/>
      <c r="E18" s="291" t="str">
        <f>'Rekapitulácia stavby'!E14</f>
        <v>Vyplň údaj</v>
      </c>
      <c r="F18" s="267"/>
      <c r="G18" s="267"/>
      <c r="H18" s="267"/>
      <c r="I18" s="28" t="s">
        <v>25</v>
      </c>
      <c r="J18" s="29" t="str">
        <f>'Rekapitulácia stavby'!AN14</f>
        <v>Vyplň údaj</v>
      </c>
      <c r="K18" s="35"/>
      <c r="L18" s="48"/>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8"/>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8"/>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8"/>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8"/>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
        <v>1</v>
      </c>
      <c r="K23" s="35"/>
      <c r="L23" s="48"/>
      <c r="S23" s="35"/>
      <c r="T23" s="35"/>
      <c r="U23" s="35"/>
      <c r="V23" s="35"/>
      <c r="W23" s="35"/>
      <c r="X23" s="35"/>
      <c r="Y23" s="35"/>
      <c r="Z23" s="35"/>
      <c r="AA23" s="35"/>
      <c r="AB23" s="35"/>
      <c r="AC23" s="35"/>
      <c r="AD23" s="35"/>
      <c r="AE23" s="35"/>
    </row>
    <row r="24" spans="1:31" s="2" customFormat="1" ht="18" customHeight="1">
      <c r="A24" s="35"/>
      <c r="B24" s="36"/>
      <c r="C24" s="35"/>
      <c r="D24" s="35"/>
      <c r="E24" s="26" t="s">
        <v>32</v>
      </c>
      <c r="F24" s="35"/>
      <c r="G24" s="35"/>
      <c r="H24" s="35"/>
      <c r="I24" s="28" t="s">
        <v>25</v>
      </c>
      <c r="J24" s="26" t="s">
        <v>1</v>
      </c>
      <c r="K24" s="35"/>
      <c r="L24" s="48"/>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8"/>
      <c r="S25" s="35"/>
      <c r="T25" s="35"/>
      <c r="U25" s="35"/>
      <c r="V25" s="35"/>
      <c r="W25" s="35"/>
      <c r="X25" s="35"/>
      <c r="Y25" s="35"/>
      <c r="Z25" s="35"/>
      <c r="AA25" s="35"/>
      <c r="AB25" s="35"/>
      <c r="AC25" s="35"/>
      <c r="AD25" s="35"/>
      <c r="AE25" s="35"/>
    </row>
    <row r="26" spans="1:31" s="2" customFormat="1" ht="12" customHeight="1">
      <c r="A26" s="35"/>
      <c r="B26" s="36"/>
      <c r="C26" s="35"/>
      <c r="D26" s="28" t="s">
        <v>33</v>
      </c>
      <c r="E26" s="35"/>
      <c r="F26" s="35"/>
      <c r="G26" s="35"/>
      <c r="H26" s="35"/>
      <c r="I26" s="35"/>
      <c r="J26" s="35"/>
      <c r="K26" s="35"/>
      <c r="L26" s="48"/>
      <c r="S26" s="35"/>
      <c r="T26" s="35"/>
      <c r="U26" s="35"/>
      <c r="V26" s="35"/>
      <c r="W26" s="35"/>
      <c r="X26" s="35"/>
      <c r="Y26" s="35"/>
      <c r="Z26" s="35"/>
      <c r="AA26" s="35"/>
      <c r="AB26" s="35"/>
      <c r="AC26" s="35"/>
      <c r="AD26" s="35"/>
      <c r="AE26" s="35"/>
    </row>
    <row r="27" spans="1:31" s="8" customFormat="1" ht="16.5" customHeight="1">
      <c r="A27" s="113"/>
      <c r="B27" s="114"/>
      <c r="C27" s="113"/>
      <c r="D27" s="113"/>
      <c r="E27" s="272" t="s">
        <v>1</v>
      </c>
      <c r="F27" s="272"/>
      <c r="G27" s="272"/>
      <c r="H27" s="272"/>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8"/>
      <c r="S28" s="35"/>
      <c r="T28" s="35"/>
      <c r="U28" s="35"/>
      <c r="V28" s="35"/>
      <c r="W28" s="35"/>
      <c r="X28" s="35"/>
      <c r="Y28" s="35"/>
      <c r="Z28" s="35"/>
      <c r="AA28" s="35"/>
      <c r="AB28" s="35"/>
      <c r="AC28" s="35"/>
      <c r="AD28" s="35"/>
      <c r="AE28" s="35"/>
    </row>
    <row r="29" spans="1:31" s="2" customFormat="1" ht="6.95" customHeight="1">
      <c r="A29" s="35"/>
      <c r="B29" s="36"/>
      <c r="C29" s="35"/>
      <c r="D29" s="72"/>
      <c r="E29" s="72"/>
      <c r="F29" s="72"/>
      <c r="G29" s="72"/>
      <c r="H29" s="72"/>
      <c r="I29" s="72"/>
      <c r="J29" s="72"/>
      <c r="K29" s="72"/>
      <c r="L29" s="48"/>
      <c r="S29" s="35"/>
      <c r="T29" s="35"/>
      <c r="U29" s="35"/>
      <c r="V29" s="35"/>
      <c r="W29" s="35"/>
      <c r="X29" s="35"/>
      <c r="Y29" s="35"/>
      <c r="Z29" s="35"/>
      <c r="AA29" s="35"/>
      <c r="AB29" s="35"/>
      <c r="AC29" s="35"/>
      <c r="AD29" s="35"/>
      <c r="AE29" s="35"/>
    </row>
    <row r="30" spans="1:31" s="2" customFormat="1" ht="14.45" customHeight="1">
      <c r="A30" s="35"/>
      <c r="B30" s="36"/>
      <c r="C30" s="35"/>
      <c r="D30" s="26" t="s">
        <v>113</v>
      </c>
      <c r="E30" s="35"/>
      <c r="F30" s="35"/>
      <c r="G30" s="35"/>
      <c r="H30" s="35"/>
      <c r="I30" s="35"/>
      <c r="J30" s="34">
        <f>J96</f>
        <v>0</v>
      </c>
      <c r="K30" s="35"/>
      <c r="L30" s="48"/>
      <c r="S30" s="35"/>
      <c r="T30" s="35"/>
      <c r="U30" s="35"/>
      <c r="V30" s="35"/>
      <c r="W30" s="35"/>
      <c r="X30" s="35"/>
      <c r="Y30" s="35"/>
      <c r="Z30" s="35"/>
      <c r="AA30" s="35"/>
      <c r="AB30" s="35"/>
      <c r="AC30" s="35"/>
      <c r="AD30" s="35"/>
      <c r="AE30" s="35"/>
    </row>
    <row r="31" spans="1:31" s="2" customFormat="1" ht="14.45" customHeight="1">
      <c r="A31" s="35"/>
      <c r="B31" s="36"/>
      <c r="C31" s="35"/>
      <c r="D31" s="33" t="s">
        <v>101</v>
      </c>
      <c r="E31" s="35"/>
      <c r="F31" s="35"/>
      <c r="G31" s="35"/>
      <c r="H31" s="35"/>
      <c r="I31" s="35"/>
      <c r="J31" s="34">
        <f>J101</f>
        <v>0</v>
      </c>
      <c r="K31" s="35"/>
      <c r="L31" s="48"/>
      <c r="S31" s="35"/>
      <c r="T31" s="35"/>
      <c r="U31" s="35"/>
      <c r="V31" s="35"/>
      <c r="W31" s="35"/>
      <c r="X31" s="35"/>
      <c r="Y31" s="35"/>
      <c r="Z31" s="35"/>
      <c r="AA31" s="35"/>
      <c r="AB31" s="35"/>
      <c r="AC31" s="35"/>
      <c r="AD31" s="35"/>
      <c r="AE31" s="35"/>
    </row>
    <row r="32" spans="1:31" s="2" customFormat="1" ht="25.35" customHeight="1">
      <c r="A32" s="35"/>
      <c r="B32" s="36"/>
      <c r="C32" s="35"/>
      <c r="D32" s="116" t="s">
        <v>36</v>
      </c>
      <c r="E32" s="35"/>
      <c r="F32" s="35"/>
      <c r="G32" s="35"/>
      <c r="H32" s="35"/>
      <c r="I32" s="35"/>
      <c r="J32" s="77">
        <f>ROUND(J30 + J31, 2)</f>
        <v>0</v>
      </c>
      <c r="K32" s="35"/>
      <c r="L32" s="48"/>
      <c r="S32" s="35"/>
      <c r="T32" s="35"/>
      <c r="U32" s="35"/>
      <c r="V32" s="35"/>
      <c r="W32" s="35"/>
      <c r="X32" s="35"/>
      <c r="Y32" s="35"/>
      <c r="Z32" s="35"/>
      <c r="AA32" s="35"/>
      <c r="AB32" s="35"/>
      <c r="AC32" s="35"/>
      <c r="AD32" s="35"/>
      <c r="AE32" s="35"/>
    </row>
    <row r="33" spans="1:31" s="2" customFormat="1" ht="6.95" customHeight="1">
      <c r="A33" s="35"/>
      <c r="B33" s="36"/>
      <c r="C33" s="35"/>
      <c r="D33" s="72"/>
      <c r="E33" s="72"/>
      <c r="F33" s="72"/>
      <c r="G33" s="72"/>
      <c r="H33" s="72"/>
      <c r="I33" s="72"/>
      <c r="J33" s="72"/>
      <c r="K33" s="72"/>
      <c r="L33" s="48"/>
      <c r="S33" s="35"/>
      <c r="T33" s="35"/>
      <c r="U33" s="35"/>
      <c r="V33" s="35"/>
      <c r="W33" s="35"/>
      <c r="X33" s="35"/>
      <c r="Y33" s="35"/>
      <c r="Z33" s="35"/>
      <c r="AA33" s="35"/>
      <c r="AB33" s="35"/>
      <c r="AC33" s="35"/>
      <c r="AD33" s="35"/>
      <c r="AE33" s="35"/>
    </row>
    <row r="34" spans="1:31" s="2" customFormat="1" ht="14.45" customHeight="1">
      <c r="A34" s="35"/>
      <c r="B34" s="36"/>
      <c r="C34" s="35"/>
      <c r="D34" s="35"/>
      <c r="E34" s="35"/>
      <c r="F34" s="39" t="s">
        <v>38</v>
      </c>
      <c r="G34" s="35"/>
      <c r="H34" s="35"/>
      <c r="I34" s="39" t="s">
        <v>37</v>
      </c>
      <c r="J34" s="39" t="s">
        <v>39</v>
      </c>
      <c r="K34" s="35"/>
      <c r="L34" s="48"/>
      <c r="S34" s="35"/>
      <c r="T34" s="35"/>
      <c r="U34" s="35"/>
      <c r="V34" s="35"/>
      <c r="W34" s="35"/>
      <c r="X34" s="35"/>
      <c r="Y34" s="35"/>
      <c r="Z34" s="35"/>
      <c r="AA34" s="35"/>
      <c r="AB34" s="35"/>
      <c r="AC34" s="35"/>
      <c r="AD34" s="35"/>
      <c r="AE34" s="35"/>
    </row>
    <row r="35" spans="1:31" s="2" customFormat="1" ht="14.45" customHeight="1">
      <c r="A35" s="35"/>
      <c r="B35" s="36"/>
      <c r="C35" s="35"/>
      <c r="D35" s="117" t="s">
        <v>40</v>
      </c>
      <c r="E35" s="41" t="s">
        <v>41</v>
      </c>
      <c r="F35" s="118">
        <f>ROUND((SUM(BE101:BE108) + SUM(BE128:BE135)),  2)</f>
        <v>0</v>
      </c>
      <c r="G35" s="119"/>
      <c r="H35" s="119"/>
      <c r="I35" s="120">
        <v>0.2</v>
      </c>
      <c r="J35" s="118">
        <f>ROUND(((SUM(BE101:BE108) + SUM(BE128:BE135))*I35),  2)</f>
        <v>0</v>
      </c>
      <c r="K35" s="35"/>
      <c r="L35" s="48"/>
      <c r="S35" s="35"/>
      <c r="T35" s="35"/>
      <c r="U35" s="35"/>
      <c r="V35" s="35"/>
      <c r="W35" s="35"/>
      <c r="X35" s="35"/>
      <c r="Y35" s="35"/>
      <c r="Z35" s="35"/>
      <c r="AA35" s="35"/>
      <c r="AB35" s="35"/>
      <c r="AC35" s="35"/>
      <c r="AD35" s="35"/>
      <c r="AE35" s="35"/>
    </row>
    <row r="36" spans="1:31" s="2" customFormat="1" ht="14.45" customHeight="1">
      <c r="A36" s="35"/>
      <c r="B36" s="36"/>
      <c r="C36" s="35"/>
      <c r="D36" s="35"/>
      <c r="E36" s="41" t="s">
        <v>42</v>
      </c>
      <c r="F36" s="118">
        <f>ROUND((SUM(BF101:BF108) + SUM(BF128:BF135)),  2)</f>
        <v>0</v>
      </c>
      <c r="G36" s="119"/>
      <c r="H36" s="119"/>
      <c r="I36" s="120">
        <v>0.2</v>
      </c>
      <c r="J36" s="118">
        <f>ROUND(((SUM(BF101:BF108) + SUM(BF128:BF135))*I36),  2)</f>
        <v>0</v>
      </c>
      <c r="K36" s="35"/>
      <c r="L36" s="48"/>
      <c r="S36" s="35"/>
      <c r="T36" s="35"/>
      <c r="U36" s="35"/>
      <c r="V36" s="35"/>
      <c r="W36" s="35"/>
      <c r="X36" s="35"/>
      <c r="Y36" s="35"/>
      <c r="Z36" s="35"/>
      <c r="AA36" s="35"/>
      <c r="AB36" s="35"/>
      <c r="AC36" s="35"/>
      <c r="AD36" s="35"/>
      <c r="AE36" s="35"/>
    </row>
    <row r="37" spans="1:31" s="2" customFormat="1" ht="14.45" hidden="1" customHeight="1">
      <c r="A37" s="35"/>
      <c r="B37" s="36"/>
      <c r="C37" s="35"/>
      <c r="D37" s="35"/>
      <c r="E37" s="28" t="s">
        <v>43</v>
      </c>
      <c r="F37" s="121">
        <f>ROUND((SUM(BG101:BG108) + SUM(BG128:BG135)),  2)</f>
        <v>0</v>
      </c>
      <c r="G37" s="35"/>
      <c r="H37" s="35"/>
      <c r="I37" s="122">
        <v>0.2</v>
      </c>
      <c r="J37" s="121">
        <f>0</f>
        <v>0</v>
      </c>
      <c r="K37" s="35"/>
      <c r="L37" s="48"/>
      <c r="S37" s="35"/>
      <c r="T37" s="35"/>
      <c r="U37" s="35"/>
      <c r="V37" s="35"/>
      <c r="W37" s="35"/>
      <c r="X37" s="35"/>
      <c r="Y37" s="35"/>
      <c r="Z37" s="35"/>
      <c r="AA37" s="35"/>
      <c r="AB37" s="35"/>
      <c r="AC37" s="35"/>
      <c r="AD37" s="35"/>
      <c r="AE37" s="35"/>
    </row>
    <row r="38" spans="1:31" s="2" customFormat="1" ht="14.45" hidden="1" customHeight="1">
      <c r="A38" s="35"/>
      <c r="B38" s="36"/>
      <c r="C38" s="35"/>
      <c r="D38" s="35"/>
      <c r="E38" s="28" t="s">
        <v>44</v>
      </c>
      <c r="F38" s="121">
        <f>ROUND((SUM(BH101:BH108) + SUM(BH128:BH135)),  2)</f>
        <v>0</v>
      </c>
      <c r="G38" s="35"/>
      <c r="H38" s="35"/>
      <c r="I38" s="122">
        <v>0.2</v>
      </c>
      <c r="J38" s="121">
        <f>0</f>
        <v>0</v>
      </c>
      <c r="K38" s="35"/>
      <c r="L38" s="48"/>
      <c r="S38" s="35"/>
      <c r="T38" s="35"/>
      <c r="U38" s="35"/>
      <c r="V38" s="35"/>
      <c r="W38" s="35"/>
      <c r="X38" s="35"/>
      <c r="Y38" s="35"/>
      <c r="Z38" s="35"/>
      <c r="AA38" s="35"/>
      <c r="AB38" s="35"/>
      <c r="AC38" s="35"/>
      <c r="AD38" s="35"/>
      <c r="AE38" s="35"/>
    </row>
    <row r="39" spans="1:31" s="2" customFormat="1" ht="14.45" hidden="1" customHeight="1">
      <c r="A39" s="35"/>
      <c r="B39" s="36"/>
      <c r="C39" s="35"/>
      <c r="D39" s="35"/>
      <c r="E39" s="41" t="s">
        <v>45</v>
      </c>
      <c r="F39" s="118">
        <f>ROUND((SUM(BI101:BI108) + SUM(BI128:BI135)),  2)</f>
        <v>0</v>
      </c>
      <c r="G39" s="119"/>
      <c r="H39" s="119"/>
      <c r="I39" s="120">
        <v>0</v>
      </c>
      <c r="J39" s="118">
        <f>0</f>
        <v>0</v>
      </c>
      <c r="K39" s="35"/>
      <c r="L39" s="48"/>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8"/>
      <c r="S40" s="35"/>
      <c r="T40" s="35"/>
      <c r="U40" s="35"/>
      <c r="V40" s="35"/>
      <c r="W40" s="35"/>
      <c r="X40" s="35"/>
      <c r="Y40" s="35"/>
      <c r="Z40" s="35"/>
      <c r="AA40" s="35"/>
      <c r="AB40" s="35"/>
      <c r="AC40" s="35"/>
      <c r="AD40" s="35"/>
      <c r="AE40" s="35"/>
    </row>
    <row r="41" spans="1:31" s="2" customFormat="1" ht="25.35" customHeight="1">
      <c r="A41" s="35"/>
      <c r="B41" s="36"/>
      <c r="C41" s="109"/>
      <c r="D41" s="123" t="s">
        <v>46</v>
      </c>
      <c r="E41" s="66"/>
      <c r="F41" s="66"/>
      <c r="G41" s="124" t="s">
        <v>47</v>
      </c>
      <c r="H41" s="125" t="s">
        <v>48</v>
      </c>
      <c r="I41" s="66"/>
      <c r="J41" s="126">
        <f>SUM(J32:J39)</f>
        <v>0</v>
      </c>
      <c r="K41" s="127"/>
      <c r="L41" s="48"/>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8"/>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8"/>
      <c r="D50" s="49" t="s">
        <v>49</v>
      </c>
      <c r="E50" s="50"/>
      <c r="F50" s="50"/>
      <c r="G50" s="49" t="s">
        <v>50</v>
      </c>
      <c r="H50" s="50"/>
      <c r="I50" s="50"/>
      <c r="J50" s="50"/>
      <c r="K50" s="50"/>
      <c r="L50" s="48"/>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36"/>
      <c r="C61" s="35"/>
      <c r="D61" s="51" t="s">
        <v>51</v>
      </c>
      <c r="E61" s="38"/>
      <c r="F61" s="128" t="s">
        <v>52</v>
      </c>
      <c r="G61" s="51" t="s">
        <v>51</v>
      </c>
      <c r="H61" s="38"/>
      <c r="I61" s="38"/>
      <c r="J61" s="129" t="s">
        <v>52</v>
      </c>
      <c r="K61" s="38"/>
      <c r="L61" s="48"/>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36"/>
      <c r="C65" s="35"/>
      <c r="D65" s="49" t="s">
        <v>53</v>
      </c>
      <c r="E65" s="52"/>
      <c r="F65" s="52"/>
      <c r="G65" s="49" t="s">
        <v>54</v>
      </c>
      <c r="H65" s="52"/>
      <c r="I65" s="52"/>
      <c r="J65" s="52"/>
      <c r="K65" s="52"/>
      <c r="L65" s="48"/>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36"/>
      <c r="C76" s="35"/>
      <c r="D76" s="51" t="s">
        <v>51</v>
      </c>
      <c r="E76" s="38"/>
      <c r="F76" s="128" t="s">
        <v>52</v>
      </c>
      <c r="G76" s="51" t="s">
        <v>51</v>
      </c>
      <c r="H76" s="38"/>
      <c r="I76" s="38"/>
      <c r="J76" s="129" t="s">
        <v>52</v>
      </c>
      <c r="K76" s="38"/>
      <c r="L76" s="48"/>
      <c r="S76" s="35"/>
      <c r="T76" s="35"/>
      <c r="U76" s="35"/>
      <c r="V76" s="35"/>
      <c r="W76" s="35"/>
      <c r="X76" s="35"/>
      <c r="Y76" s="35"/>
      <c r="Z76" s="35"/>
      <c r="AA76" s="35"/>
      <c r="AB76" s="35"/>
      <c r="AC76" s="35"/>
      <c r="AD76" s="35"/>
      <c r="AE76" s="35"/>
    </row>
    <row r="77" spans="1:31" s="2" customFormat="1" ht="14.45" customHeight="1">
      <c r="A77" s="35"/>
      <c r="B77" s="53"/>
      <c r="C77" s="54"/>
      <c r="D77" s="54"/>
      <c r="E77" s="54"/>
      <c r="F77" s="54"/>
      <c r="G77" s="54"/>
      <c r="H77" s="54"/>
      <c r="I77" s="54"/>
      <c r="J77" s="54"/>
      <c r="K77" s="54"/>
      <c r="L77" s="48"/>
      <c r="S77" s="35"/>
      <c r="T77" s="35"/>
      <c r="U77" s="35"/>
      <c r="V77" s="35"/>
      <c r="W77" s="35"/>
      <c r="X77" s="35"/>
      <c r="Y77" s="35"/>
      <c r="Z77" s="35"/>
      <c r="AA77" s="35"/>
      <c r="AB77" s="35"/>
      <c r="AC77" s="35"/>
      <c r="AD77" s="35"/>
      <c r="AE77" s="35"/>
    </row>
    <row r="81" spans="1:47" s="2" customFormat="1" ht="6.95" customHeight="1">
      <c r="A81" s="35"/>
      <c r="B81" s="55"/>
      <c r="C81" s="56"/>
      <c r="D81" s="56"/>
      <c r="E81" s="56"/>
      <c r="F81" s="56"/>
      <c r="G81" s="56"/>
      <c r="H81" s="56"/>
      <c r="I81" s="56"/>
      <c r="J81" s="56"/>
      <c r="K81" s="56"/>
      <c r="L81" s="48"/>
      <c r="S81" s="35"/>
      <c r="T81" s="35"/>
      <c r="U81" s="35"/>
      <c r="V81" s="35"/>
      <c r="W81" s="35"/>
      <c r="X81" s="35"/>
      <c r="Y81" s="35"/>
      <c r="Z81" s="35"/>
      <c r="AA81" s="35"/>
      <c r="AB81" s="35"/>
      <c r="AC81" s="35"/>
      <c r="AD81" s="35"/>
      <c r="AE81" s="35"/>
    </row>
    <row r="82" spans="1:47" s="2" customFormat="1" ht="24.95" customHeight="1">
      <c r="A82" s="35"/>
      <c r="B82" s="36"/>
      <c r="C82" s="22" t="s">
        <v>114</v>
      </c>
      <c r="D82" s="35"/>
      <c r="E82" s="35"/>
      <c r="F82" s="35"/>
      <c r="G82" s="35"/>
      <c r="H82" s="35"/>
      <c r="I82" s="35"/>
      <c r="J82" s="35"/>
      <c r="K82" s="35"/>
      <c r="L82" s="48"/>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8"/>
      <c r="S83" s="35"/>
      <c r="T83" s="35"/>
      <c r="U83" s="35"/>
      <c r="V83" s="35"/>
      <c r="W83" s="35"/>
      <c r="X83" s="35"/>
      <c r="Y83" s="35"/>
      <c r="Z83" s="35"/>
      <c r="AA83" s="35"/>
      <c r="AB83" s="35"/>
      <c r="AC83" s="35"/>
      <c r="AD83" s="35"/>
      <c r="AE83" s="35"/>
    </row>
    <row r="84" spans="1:47" s="2" customFormat="1" ht="12" customHeight="1">
      <c r="A84" s="35"/>
      <c r="B84" s="36"/>
      <c r="C84" s="28" t="s">
        <v>14</v>
      </c>
      <c r="D84" s="35"/>
      <c r="E84" s="35"/>
      <c r="F84" s="35"/>
      <c r="G84" s="35"/>
      <c r="H84" s="35"/>
      <c r="I84" s="35"/>
      <c r="J84" s="35"/>
      <c r="K84" s="35"/>
      <c r="L84" s="48"/>
      <c r="S84" s="35"/>
      <c r="T84" s="35"/>
      <c r="U84" s="35"/>
      <c r="V84" s="35"/>
      <c r="W84" s="35"/>
      <c r="X84" s="35"/>
      <c r="Y84" s="35"/>
      <c r="Z84" s="35"/>
      <c r="AA84" s="35"/>
      <c r="AB84" s="35"/>
      <c r="AC84" s="35"/>
      <c r="AD84" s="35"/>
      <c r="AE84" s="35"/>
    </row>
    <row r="85" spans="1:47" s="2" customFormat="1" ht="16.5" customHeight="1">
      <c r="A85" s="35"/>
      <c r="B85" s="36"/>
      <c r="C85" s="35"/>
      <c r="D85" s="35"/>
      <c r="E85" s="288" t="str">
        <f>E7</f>
        <v>Komunitná záhrada v meste Spišská Belá</v>
      </c>
      <c r="F85" s="289"/>
      <c r="G85" s="289"/>
      <c r="H85" s="289"/>
      <c r="I85" s="35"/>
      <c r="J85" s="35"/>
      <c r="K85" s="35"/>
      <c r="L85" s="48"/>
      <c r="S85" s="35"/>
      <c r="T85" s="35"/>
      <c r="U85" s="35"/>
      <c r="V85" s="35"/>
      <c r="W85" s="35"/>
      <c r="X85" s="35"/>
      <c r="Y85" s="35"/>
      <c r="Z85" s="35"/>
      <c r="AA85" s="35"/>
      <c r="AB85" s="35"/>
      <c r="AC85" s="35"/>
      <c r="AD85" s="35"/>
      <c r="AE85" s="35"/>
    </row>
    <row r="86" spans="1:47" s="2" customFormat="1" ht="12" customHeight="1">
      <c r="A86" s="35"/>
      <c r="B86" s="36"/>
      <c r="C86" s="28" t="s">
        <v>111</v>
      </c>
      <c r="D86" s="35"/>
      <c r="E86" s="35"/>
      <c r="F86" s="35"/>
      <c r="G86" s="35"/>
      <c r="H86" s="35"/>
      <c r="I86" s="35"/>
      <c r="J86" s="35"/>
      <c r="K86" s="35"/>
      <c r="L86" s="48"/>
      <c r="S86" s="35"/>
      <c r="T86" s="35"/>
      <c r="U86" s="35"/>
      <c r="V86" s="35"/>
      <c r="W86" s="35"/>
      <c r="X86" s="35"/>
      <c r="Y86" s="35"/>
      <c r="Z86" s="35"/>
      <c r="AA86" s="35"/>
      <c r="AB86" s="35"/>
      <c r="AC86" s="35"/>
      <c r="AD86" s="35"/>
      <c r="AE86" s="35"/>
    </row>
    <row r="87" spans="1:47" s="2" customFormat="1" ht="16.5" customHeight="1">
      <c r="A87" s="35"/>
      <c r="B87" s="36"/>
      <c r="C87" s="35"/>
      <c r="D87" s="35"/>
      <c r="E87" s="240" t="str">
        <f>E9</f>
        <v>SO 03.02 - Mobiliár</v>
      </c>
      <c r="F87" s="290"/>
      <c r="G87" s="290"/>
      <c r="H87" s="290"/>
      <c r="I87" s="35"/>
      <c r="J87" s="35"/>
      <c r="K87" s="35"/>
      <c r="L87" s="48"/>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8"/>
      <c r="S88" s="35"/>
      <c r="T88" s="35"/>
      <c r="U88" s="35"/>
      <c r="V88" s="35"/>
      <c r="W88" s="35"/>
      <c r="X88" s="35"/>
      <c r="Y88" s="35"/>
      <c r="Z88" s="35"/>
      <c r="AA88" s="35"/>
      <c r="AB88" s="35"/>
      <c r="AC88" s="35"/>
      <c r="AD88" s="35"/>
      <c r="AE88" s="35"/>
    </row>
    <row r="89" spans="1:47" s="2" customFormat="1" ht="12" customHeight="1">
      <c r="A89" s="35"/>
      <c r="B89" s="36"/>
      <c r="C89" s="28" t="s">
        <v>18</v>
      </c>
      <c r="D89" s="35"/>
      <c r="E89" s="35"/>
      <c r="F89" s="26" t="str">
        <f>F12</f>
        <v>Spišská Belá</v>
      </c>
      <c r="G89" s="35"/>
      <c r="H89" s="35"/>
      <c r="I89" s="28" t="s">
        <v>20</v>
      </c>
      <c r="J89" s="61" t="str">
        <f>IF(J12="","",J12)</f>
        <v>11. 8. 2022</v>
      </c>
      <c r="K89" s="35"/>
      <c r="L89" s="48"/>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8"/>
      <c r="S90" s="35"/>
      <c r="T90" s="35"/>
      <c r="U90" s="35"/>
      <c r="V90" s="35"/>
      <c r="W90" s="35"/>
      <c r="X90" s="35"/>
      <c r="Y90" s="35"/>
      <c r="Z90" s="35"/>
      <c r="AA90" s="35"/>
      <c r="AB90" s="35"/>
      <c r="AC90" s="35"/>
      <c r="AD90" s="35"/>
      <c r="AE90" s="35"/>
    </row>
    <row r="91" spans="1:47" s="2" customFormat="1" ht="15.2" customHeight="1">
      <c r="A91" s="35"/>
      <c r="B91" s="36"/>
      <c r="C91" s="28" t="s">
        <v>22</v>
      </c>
      <c r="D91" s="35"/>
      <c r="E91" s="35"/>
      <c r="F91" s="26" t="str">
        <f>E15</f>
        <v>Mestský úrad Spišská Belá</v>
      </c>
      <c r="G91" s="35"/>
      <c r="H91" s="35"/>
      <c r="I91" s="28" t="s">
        <v>28</v>
      </c>
      <c r="J91" s="31" t="str">
        <f>E21</f>
        <v>2ka, s.r.o.</v>
      </c>
      <c r="K91" s="35"/>
      <c r="L91" s="48"/>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ROSOFT, s.r.o.</v>
      </c>
      <c r="K92" s="35"/>
      <c r="L92" s="48"/>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8"/>
      <c r="S93" s="35"/>
      <c r="T93" s="35"/>
      <c r="U93" s="35"/>
      <c r="V93" s="35"/>
      <c r="W93" s="35"/>
      <c r="X93" s="35"/>
      <c r="Y93" s="35"/>
      <c r="Z93" s="35"/>
      <c r="AA93" s="35"/>
      <c r="AB93" s="35"/>
      <c r="AC93" s="35"/>
      <c r="AD93" s="35"/>
      <c r="AE93" s="35"/>
    </row>
    <row r="94" spans="1:47" s="2" customFormat="1" ht="29.25" customHeight="1">
      <c r="A94" s="35"/>
      <c r="B94" s="36"/>
      <c r="C94" s="130" t="s">
        <v>115</v>
      </c>
      <c r="D94" s="109"/>
      <c r="E94" s="109"/>
      <c r="F94" s="109"/>
      <c r="G94" s="109"/>
      <c r="H94" s="109"/>
      <c r="I94" s="109"/>
      <c r="J94" s="131" t="s">
        <v>116</v>
      </c>
      <c r="K94" s="109"/>
      <c r="L94" s="48"/>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8"/>
      <c r="S95" s="35"/>
      <c r="T95" s="35"/>
      <c r="U95" s="35"/>
      <c r="V95" s="35"/>
      <c r="W95" s="35"/>
      <c r="X95" s="35"/>
      <c r="Y95" s="35"/>
      <c r="Z95" s="35"/>
      <c r="AA95" s="35"/>
      <c r="AB95" s="35"/>
      <c r="AC95" s="35"/>
      <c r="AD95" s="35"/>
      <c r="AE95" s="35"/>
    </row>
    <row r="96" spans="1:47" s="2" customFormat="1" ht="22.9" customHeight="1">
      <c r="A96" s="35"/>
      <c r="B96" s="36"/>
      <c r="C96" s="132" t="s">
        <v>117</v>
      </c>
      <c r="D96" s="35"/>
      <c r="E96" s="35"/>
      <c r="F96" s="35"/>
      <c r="G96" s="35"/>
      <c r="H96" s="35"/>
      <c r="I96" s="35"/>
      <c r="J96" s="77">
        <f>J128</f>
        <v>0</v>
      </c>
      <c r="K96" s="35"/>
      <c r="L96" s="48"/>
      <c r="S96" s="35"/>
      <c r="T96" s="35"/>
      <c r="U96" s="35"/>
      <c r="V96" s="35"/>
      <c r="W96" s="35"/>
      <c r="X96" s="35"/>
      <c r="Y96" s="35"/>
      <c r="Z96" s="35"/>
      <c r="AA96" s="35"/>
      <c r="AB96" s="35"/>
      <c r="AC96" s="35"/>
      <c r="AD96" s="35"/>
      <c r="AE96" s="35"/>
      <c r="AU96" s="18" t="s">
        <v>118</v>
      </c>
    </row>
    <row r="97" spans="1:65" s="9" customFormat="1" ht="24.95" customHeight="1">
      <c r="B97" s="133"/>
      <c r="D97" s="134" t="s">
        <v>126</v>
      </c>
      <c r="E97" s="135"/>
      <c r="F97" s="135"/>
      <c r="G97" s="135"/>
      <c r="H97" s="135"/>
      <c r="I97" s="135"/>
      <c r="J97" s="136">
        <f>J129</f>
        <v>0</v>
      </c>
      <c r="L97" s="133"/>
    </row>
    <row r="98" spans="1:65" s="10" customFormat="1" ht="19.899999999999999" customHeight="1">
      <c r="B98" s="137"/>
      <c r="D98" s="138" t="s">
        <v>129</v>
      </c>
      <c r="E98" s="139"/>
      <c r="F98" s="139"/>
      <c r="G98" s="139"/>
      <c r="H98" s="139"/>
      <c r="I98" s="139"/>
      <c r="J98" s="140">
        <f>J130</f>
        <v>0</v>
      </c>
      <c r="L98" s="137"/>
    </row>
    <row r="99" spans="1:65" s="2" customFormat="1" ht="21.75" customHeight="1">
      <c r="A99" s="35"/>
      <c r="B99" s="36"/>
      <c r="C99" s="35"/>
      <c r="D99" s="35"/>
      <c r="E99" s="35"/>
      <c r="F99" s="35"/>
      <c r="G99" s="35"/>
      <c r="H99" s="35"/>
      <c r="I99" s="35"/>
      <c r="J99" s="35"/>
      <c r="K99" s="35"/>
      <c r="L99" s="48"/>
      <c r="S99" s="35"/>
      <c r="T99" s="35"/>
      <c r="U99" s="35"/>
      <c r="V99" s="35"/>
      <c r="W99" s="35"/>
      <c r="X99" s="35"/>
      <c r="Y99" s="35"/>
      <c r="Z99" s="35"/>
      <c r="AA99" s="35"/>
      <c r="AB99" s="35"/>
      <c r="AC99" s="35"/>
      <c r="AD99" s="35"/>
      <c r="AE99" s="35"/>
    </row>
    <row r="100" spans="1:65" s="2" customFormat="1" ht="6.95" customHeight="1">
      <c r="A100" s="35"/>
      <c r="B100" s="36"/>
      <c r="C100" s="35"/>
      <c r="D100" s="35"/>
      <c r="E100" s="35"/>
      <c r="F100" s="35"/>
      <c r="G100" s="35"/>
      <c r="H100" s="35"/>
      <c r="I100" s="35"/>
      <c r="J100" s="35"/>
      <c r="K100" s="35"/>
      <c r="L100" s="48"/>
      <c r="S100" s="35"/>
      <c r="T100" s="35"/>
      <c r="U100" s="35"/>
      <c r="V100" s="35"/>
      <c r="W100" s="35"/>
      <c r="X100" s="35"/>
      <c r="Y100" s="35"/>
      <c r="Z100" s="35"/>
      <c r="AA100" s="35"/>
      <c r="AB100" s="35"/>
      <c r="AC100" s="35"/>
      <c r="AD100" s="35"/>
      <c r="AE100" s="35"/>
    </row>
    <row r="101" spans="1:65" s="2" customFormat="1" ht="29.25" customHeight="1">
      <c r="A101" s="35"/>
      <c r="B101" s="36"/>
      <c r="C101" s="132" t="s">
        <v>130</v>
      </c>
      <c r="D101" s="35"/>
      <c r="E101" s="35"/>
      <c r="F101" s="35"/>
      <c r="G101" s="35"/>
      <c r="H101" s="35"/>
      <c r="I101" s="35"/>
      <c r="J101" s="141">
        <f>ROUND(J102 + J103 + J104 + J105 + J106 + J107,2)</f>
        <v>0</v>
      </c>
      <c r="K101" s="35"/>
      <c r="L101" s="48"/>
      <c r="N101" s="142" t="s">
        <v>40</v>
      </c>
      <c r="S101" s="35"/>
      <c r="T101" s="35"/>
      <c r="U101" s="35"/>
      <c r="V101" s="35"/>
      <c r="W101" s="35"/>
      <c r="X101" s="35"/>
      <c r="Y101" s="35"/>
      <c r="Z101" s="35"/>
      <c r="AA101" s="35"/>
      <c r="AB101" s="35"/>
      <c r="AC101" s="35"/>
      <c r="AD101" s="35"/>
      <c r="AE101" s="35"/>
    </row>
    <row r="102" spans="1:65" s="2" customFormat="1" ht="18" customHeight="1">
      <c r="A102" s="35"/>
      <c r="B102" s="143"/>
      <c r="C102" s="144"/>
      <c r="D102" s="260" t="s">
        <v>131</v>
      </c>
      <c r="E102" s="292"/>
      <c r="F102" s="292"/>
      <c r="G102" s="144"/>
      <c r="H102" s="144"/>
      <c r="I102" s="144"/>
      <c r="J102" s="100">
        <v>0</v>
      </c>
      <c r="K102" s="144"/>
      <c r="L102" s="146"/>
      <c r="M102" s="147"/>
      <c r="N102" s="148" t="s">
        <v>42</v>
      </c>
      <c r="O102" s="147"/>
      <c r="P102" s="147"/>
      <c r="Q102" s="147"/>
      <c r="R102" s="147"/>
      <c r="S102" s="144"/>
      <c r="T102" s="144"/>
      <c r="U102" s="144"/>
      <c r="V102" s="144"/>
      <c r="W102" s="144"/>
      <c r="X102" s="144"/>
      <c r="Y102" s="144"/>
      <c r="Z102" s="144"/>
      <c r="AA102" s="144"/>
      <c r="AB102" s="144"/>
      <c r="AC102" s="144"/>
      <c r="AD102" s="144"/>
      <c r="AE102" s="144"/>
      <c r="AF102" s="147"/>
      <c r="AG102" s="147"/>
      <c r="AH102" s="147"/>
      <c r="AI102" s="147"/>
      <c r="AJ102" s="147"/>
      <c r="AK102" s="147"/>
      <c r="AL102" s="147"/>
      <c r="AM102" s="147"/>
      <c r="AN102" s="147"/>
      <c r="AO102" s="147"/>
      <c r="AP102" s="147"/>
      <c r="AQ102" s="147"/>
      <c r="AR102" s="147"/>
      <c r="AS102" s="147"/>
      <c r="AT102" s="147"/>
      <c r="AU102" s="147"/>
      <c r="AV102" s="147"/>
      <c r="AW102" s="147"/>
      <c r="AX102" s="147"/>
      <c r="AY102" s="149" t="s">
        <v>132</v>
      </c>
      <c r="AZ102" s="147"/>
      <c r="BA102" s="147"/>
      <c r="BB102" s="147"/>
      <c r="BC102" s="147"/>
      <c r="BD102" s="147"/>
      <c r="BE102" s="150">
        <f t="shared" ref="BE102:BE107" si="0">IF(N102="základná",J102,0)</f>
        <v>0</v>
      </c>
      <c r="BF102" s="150">
        <f t="shared" ref="BF102:BF107" si="1">IF(N102="znížená",J102,0)</f>
        <v>0</v>
      </c>
      <c r="BG102" s="150">
        <f t="shared" ref="BG102:BG107" si="2">IF(N102="zákl. prenesená",J102,0)</f>
        <v>0</v>
      </c>
      <c r="BH102" s="150">
        <f t="shared" ref="BH102:BH107" si="3">IF(N102="zníž. prenesená",J102,0)</f>
        <v>0</v>
      </c>
      <c r="BI102" s="150">
        <f t="shared" ref="BI102:BI107" si="4">IF(N102="nulová",J102,0)</f>
        <v>0</v>
      </c>
      <c r="BJ102" s="149" t="s">
        <v>109</v>
      </c>
      <c r="BK102" s="147"/>
      <c r="BL102" s="147"/>
      <c r="BM102" s="147"/>
    </row>
    <row r="103" spans="1:65" s="2" customFormat="1" ht="18" customHeight="1">
      <c r="A103" s="35"/>
      <c r="B103" s="143"/>
      <c r="C103" s="144"/>
      <c r="D103" s="260" t="s">
        <v>133</v>
      </c>
      <c r="E103" s="292"/>
      <c r="F103" s="292"/>
      <c r="G103" s="144"/>
      <c r="H103" s="144"/>
      <c r="I103" s="144"/>
      <c r="J103" s="100">
        <v>0</v>
      </c>
      <c r="K103" s="144"/>
      <c r="L103" s="146"/>
      <c r="M103" s="147"/>
      <c r="N103" s="148" t="s">
        <v>42</v>
      </c>
      <c r="O103" s="147"/>
      <c r="P103" s="147"/>
      <c r="Q103" s="147"/>
      <c r="R103" s="147"/>
      <c r="S103" s="144"/>
      <c r="T103" s="144"/>
      <c r="U103" s="144"/>
      <c r="V103" s="144"/>
      <c r="W103" s="144"/>
      <c r="X103" s="144"/>
      <c r="Y103" s="144"/>
      <c r="Z103" s="144"/>
      <c r="AA103" s="144"/>
      <c r="AB103" s="144"/>
      <c r="AC103" s="144"/>
      <c r="AD103" s="144"/>
      <c r="AE103" s="144"/>
      <c r="AF103" s="147"/>
      <c r="AG103" s="147"/>
      <c r="AH103" s="147"/>
      <c r="AI103" s="147"/>
      <c r="AJ103" s="147"/>
      <c r="AK103" s="147"/>
      <c r="AL103" s="147"/>
      <c r="AM103" s="147"/>
      <c r="AN103" s="147"/>
      <c r="AO103" s="147"/>
      <c r="AP103" s="147"/>
      <c r="AQ103" s="147"/>
      <c r="AR103" s="147"/>
      <c r="AS103" s="147"/>
      <c r="AT103" s="147"/>
      <c r="AU103" s="147"/>
      <c r="AV103" s="147"/>
      <c r="AW103" s="147"/>
      <c r="AX103" s="147"/>
      <c r="AY103" s="149" t="s">
        <v>132</v>
      </c>
      <c r="AZ103" s="147"/>
      <c r="BA103" s="147"/>
      <c r="BB103" s="147"/>
      <c r="BC103" s="147"/>
      <c r="BD103" s="147"/>
      <c r="BE103" s="150">
        <f t="shared" si="0"/>
        <v>0</v>
      </c>
      <c r="BF103" s="150">
        <f t="shared" si="1"/>
        <v>0</v>
      </c>
      <c r="BG103" s="150">
        <f t="shared" si="2"/>
        <v>0</v>
      </c>
      <c r="BH103" s="150">
        <f t="shared" si="3"/>
        <v>0</v>
      </c>
      <c r="BI103" s="150">
        <f t="shared" si="4"/>
        <v>0</v>
      </c>
      <c r="BJ103" s="149" t="s">
        <v>109</v>
      </c>
      <c r="BK103" s="147"/>
      <c r="BL103" s="147"/>
      <c r="BM103" s="147"/>
    </row>
    <row r="104" spans="1:65" s="2" customFormat="1" ht="18" customHeight="1">
      <c r="A104" s="35"/>
      <c r="B104" s="143"/>
      <c r="C104" s="144"/>
      <c r="D104" s="260" t="s">
        <v>134</v>
      </c>
      <c r="E104" s="292"/>
      <c r="F104" s="292"/>
      <c r="G104" s="144"/>
      <c r="H104" s="144"/>
      <c r="I104" s="144"/>
      <c r="J104" s="100">
        <v>0</v>
      </c>
      <c r="K104" s="144"/>
      <c r="L104" s="146"/>
      <c r="M104" s="147"/>
      <c r="N104" s="148" t="s">
        <v>42</v>
      </c>
      <c r="O104" s="147"/>
      <c r="P104" s="147"/>
      <c r="Q104" s="147"/>
      <c r="R104" s="147"/>
      <c r="S104" s="144"/>
      <c r="T104" s="144"/>
      <c r="U104" s="144"/>
      <c r="V104" s="144"/>
      <c r="W104" s="144"/>
      <c r="X104" s="144"/>
      <c r="Y104" s="144"/>
      <c r="Z104" s="144"/>
      <c r="AA104" s="144"/>
      <c r="AB104" s="144"/>
      <c r="AC104" s="144"/>
      <c r="AD104" s="144"/>
      <c r="AE104" s="144"/>
      <c r="AF104" s="147"/>
      <c r="AG104" s="147"/>
      <c r="AH104" s="147"/>
      <c r="AI104" s="147"/>
      <c r="AJ104" s="147"/>
      <c r="AK104" s="147"/>
      <c r="AL104" s="147"/>
      <c r="AM104" s="147"/>
      <c r="AN104" s="147"/>
      <c r="AO104" s="147"/>
      <c r="AP104" s="147"/>
      <c r="AQ104" s="147"/>
      <c r="AR104" s="147"/>
      <c r="AS104" s="147"/>
      <c r="AT104" s="147"/>
      <c r="AU104" s="147"/>
      <c r="AV104" s="147"/>
      <c r="AW104" s="147"/>
      <c r="AX104" s="147"/>
      <c r="AY104" s="149" t="s">
        <v>132</v>
      </c>
      <c r="AZ104" s="147"/>
      <c r="BA104" s="147"/>
      <c r="BB104" s="147"/>
      <c r="BC104" s="147"/>
      <c r="BD104" s="147"/>
      <c r="BE104" s="150">
        <f t="shared" si="0"/>
        <v>0</v>
      </c>
      <c r="BF104" s="150">
        <f t="shared" si="1"/>
        <v>0</v>
      </c>
      <c r="BG104" s="150">
        <f t="shared" si="2"/>
        <v>0</v>
      </c>
      <c r="BH104" s="150">
        <f t="shared" si="3"/>
        <v>0</v>
      </c>
      <c r="BI104" s="150">
        <f t="shared" si="4"/>
        <v>0</v>
      </c>
      <c r="BJ104" s="149" t="s">
        <v>109</v>
      </c>
      <c r="BK104" s="147"/>
      <c r="BL104" s="147"/>
      <c r="BM104" s="147"/>
    </row>
    <row r="105" spans="1:65" s="2" customFormat="1" ht="18" customHeight="1">
      <c r="A105" s="35"/>
      <c r="B105" s="143"/>
      <c r="C105" s="144"/>
      <c r="D105" s="260" t="s">
        <v>135</v>
      </c>
      <c r="E105" s="292"/>
      <c r="F105" s="292"/>
      <c r="G105" s="144"/>
      <c r="H105" s="144"/>
      <c r="I105" s="144"/>
      <c r="J105" s="100">
        <v>0</v>
      </c>
      <c r="K105" s="144"/>
      <c r="L105" s="146"/>
      <c r="M105" s="147"/>
      <c r="N105" s="148" t="s">
        <v>42</v>
      </c>
      <c r="O105" s="147"/>
      <c r="P105" s="147"/>
      <c r="Q105" s="147"/>
      <c r="R105" s="147"/>
      <c r="S105" s="144"/>
      <c r="T105" s="144"/>
      <c r="U105" s="144"/>
      <c r="V105" s="144"/>
      <c r="W105" s="144"/>
      <c r="X105" s="144"/>
      <c r="Y105" s="144"/>
      <c r="Z105" s="144"/>
      <c r="AA105" s="144"/>
      <c r="AB105" s="144"/>
      <c r="AC105" s="144"/>
      <c r="AD105" s="144"/>
      <c r="AE105" s="144"/>
      <c r="AF105" s="147"/>
      <c r="AG105" s="147"/>
      <c r="AH105" s="147"/>
      <c r="AI105" s="147"/>
      <c r="AJ105" s="147"/>
      <c r="AK105" s="147"/>
      <c r="AL105" s="147"/>
      <c r="AM105" s="147"/>
      <c r="AN105" s="147"/>
      <c r="AO105" s="147"/>
      <c r="AP105" s="147"/>
      <c r="AQ105" s="147"/>
      <c r="AR105" s="147"/>
      <c r="AS105" s="147"/>
      <c r="AT105" s="147"/>
      <c r="AU105" s="147"/>
      <c r="AV105" s="147"/>
      <c r="AW105" s="147"/>
      <c r="AX105" s="147"/>
      <c r="AY105" s="149" t="s">
        <v>132</v>
      </c>
      <c r="AZ105" s="147"/>
      <c r="BA105" s="147"/>
      <c r="BB105" s="147"/>
      <c r="BC105" s="147"/>
      <c r="BD105" s="147"/>
      <c r="BE105" s="150">
        <f t="shared" si="0"/>
        <v>0</v>
      </c>
      <c r="BF105" s="150">
        <f t="shared" si="1"/>
        <v>0</v>
      </c>
      <c r="BG105" s="150">
        <f t="shared" si="2"/>
        <v>0</v>
      </c>
      <c r="BH105" s="150">
        <f t="shared" si="3"/>
        <v>0</v>
      </c>
      <c r="BI105" s="150">
        <f t="shared" si="4"/>
        <v>0</v>
      </c>
      <c r="BJ105" s="149" t="s">
        <v>109</v>
      </c>
      <c r="BK105" s="147"/>
      <c r="BL105" s="147"/>
      <c r="BM105" s="147"/>
    </row>
    <row r="106" spans="1:65" s="2" customFormat="1" ht="18" customHeight="1">
      <c r="A106" s="35"/>
      <c r="B106" s="143"/>
      <c r="C106" s="144"/>
      <c r="D106" s="260" t="s">
        <v>136</v>
      </c>
      <c r="E106" s="292"/>
      <c r="F106" s="292"/>
      <c r="G106" s="144"/>
      <c r="H106" s="144"/>
      <c r="I106" s="144"/>
      <c r="J106" s="100">
        <v>0</v>
      </c>
      <c r="K106" s="144"/>
      <c r="L106" s="146"/>
      <c r="M106" s="147"/>
      <c r="N106" s="148" t="s">
        <v>42</v>
      </c>
      <c r="O106" s="147"/>
      <c r="P106" s="147"/>
      <c r="Q106" s="147"/>
      <c r="R106" s="147"/>
      <c r="S106" s="144"/>
      <c r="T106" s="144"/>
      <c r="U106" s="144"/>
      <c r="V106" s="144"/>
      <c r="W106" s="144"/>
      <c r="X106" s="144"/>
      <c r="Y106" s="144"/>
      <c r="Z106" s="144"/>
      <c r="AA106" s="144"/>
      <c r="AB106" s="144"/>
      <c r="AC106" s="144"/>
      <c r="AD106" s="144"/>
      <c r="AE106" s="144"/>
      <c r="AF106" s="147"/>
      <c r="AG106" s="147"/>
      <c r="AH106" s="147"/>
      <c r="AI106" s="147"/>
      <c r="AJ106" s="147"/>
      <c r="AK106" s="147"/>
      <c r="AL106" s="147"/>
      <c r="AM106" s="147"/>
      <c r="AN106" s="147"/>
      <c r="AO106" s="147"/>
      <c r="AP106" s="147"/>
      <c r="AQ106" s="147"/>
      <c r="AR106" s="147"/>
      <c r="AS106" s="147"/>
      <c r="AT106" s="147"/>
      <c r="AU106" s="147"/>
      <c r="AV106" s="147"/>
      <c r="AW106" s="147"/>
      <c r="AX106" s="147"/>
      <c r="AY106" s="149" t="s">
        <v>132</v>
      </c>
      <c r="AZ106" s="147"/>
      <c r="BA106" s="147"/>
      <c r="BB106" s="147"/>
      <c r="BC106" s="147"/>
      <c r="BD106" s="147"/>
      <c r="BE106" s="150">
        <f t="shared" si="0"/>
        <v>0</v>
      </c>
      <c r="BF106" s="150">
        <f t="shared" si="1"/>
        <v>0</v>
      </c>
      <c r="BG106" s="150">
        <f t="shared" si="2"/>
        <v>0</v>
      </c>
      <c r="BH106" s="150">
        <f t="shared" si="3"/>
        <v>0</v>
      </c>
      <c r="BI106" s="150">
        <f t="shared" si="4"/>
        <v>0</v>
      </c>
      <c r="BJ106" s="149" t="s">
        <v>109</v>
      </c>
      <c r="BK106" s="147"/>
      <c r="BL106" s="147"/>
      <c r="BM106" s="147"/>
    </row>
    <row r="107" spans="1:65" s="2" customFormat="1" ht="18" customHeight="1">
      <c r="A107" s="35"/>
      <c r="B107" s="143"/>
      <c r="C107" s="144"/>
      <c r="D107" s="145" t="s">
        <v>137</v>
      </c>
      <c r="E107" s="144"/>
      <c r="F107" s="144"/>
      <c r="G107" s="144"/>
      <c r="H107" s="144"/>
      <c r="I107" s="144"/>
      <c r="J107" s="100">
        <f>ROUND(J30*T107,2)</f>
        <v>0</v>
      </c>
      <c r="K107" s="144"/>
      <c r="L107" s="146"/>
      <c r="M107" s="147"/>
      <c r="N107" s="148" t="s">
        <v>42</v>
      </c>
      <c r="O107" s="147"/>
      <c r="P107" s="147"/>
      <c r="Q107" s="147"/>
      <c r="R107" s="147"/>
      <c r="S107" s="144"/>
      <c r="T107" s="144"/>
      <c r="U107" s="144"/>
      <c r="V107" s="144"/>
      <c r="W107" s="144"/>
      <c r="X107" s="144"/>
      <c r="Y107" s="144"/>
      <c r="Z107" s="144"/>
      <c r="AA107" s="144"/>
      <c r="AB107" s="144"/>
      <c r="AC107" s="144"/>
      <c r="AD107" s="144"/>
      <c r="AE107" s="144"/>
      <c r="AF107" s="147"/>
      <c r="AG107" s="147"/>
      <c r="AH107" s="147"/>
      <c r="AI107" s="147"/>
      <c r="AJ107" s="147"/>
      <c r="AK107" s="147"/>
      <c r="AL107" s="147"/>
      <c r="AM107" s="147"/>
      <c r="AN107" s="147"/>
      <c r="AO107" s="147"/>
      <c r="AP107" s="147"/>
      <c r="AQ107" s="147"/>
      <c r="AR107" s="147"/>
      <c r="AS107" s="147"/>
      <c r="AT107" s="147"/>
      <c r="AU107" s="147"/>
      <c r="AV107" s="147"/>
      <c r="AW107" s="147"/>
      <c r="AX107" s="147"/>
      <c r="AY107" s="149" t="s">
        <v>138</v>
      </c>
      <c r="AZ107" s="147"/>
      <c r="BA107" s="147"/>
      <c r="BB107" s="147"/>
      <c r="BC107" s="147"/>
      <c r="BD107" s="147"/>
      <c r="BE107" s="150">
        <f t="shared" si="0"/>
        <v>0</v>
      </c>
      <c r="BF107" s="150">
        <f t="shared" si="1"/>
        <v>0</v>
      </c>
      <c r="BG107" s="150">
        <f t="shared" si="2"/>
        <v>0</v>
      </c>
      <c r="BH107" s="150">
        <f t="shared" si="3"/>
        <v>0</v>
      </c>
      <c r="BI107" s="150">
        <f t="shared" si="4"/>
        <v>0</v>
      </c>
      <c r="BJ107" s="149" t="s">
        <v>109</v>
      </c>
      <c r="BK107" s="147"/>
      <c r="BL107" s="147"/>
      <c r="BM107" s="147"/>
    </row>
    <row r="108" spans="1:65" s="2" customFormat="1" ht="11.25">
      <c r="A108" s="35"/>
      <c r="B108" s="36"/>
      <c r="C108" s="35"/>
      <c r="D108" s="35"/>
      <c r="E108" s="35"/>
      <c r="F108" s="35"/>
      <c r="G108" s="35"/>
      <c r="H108" s="35"/>
      <c r="I108" s="35"/>
      <c r="J108" s="35"/>
      <c r="K108" s="35"/>
      <c r="L108" s="48"/>
      <c r="S108" s="35"/>
      <c r="T108" s="35"/>
      <c r="U108" s="35"/>
      <c r="V108" s="35"/>
      <c r="W108" s="35"/>
      <c r="X108" s="35"/>
      <c r="Y108" s="35"/>
      <c r="Z108" s="35"/>
      <c r="AA108" s="35"/>
      <c r="AB108" s="35"/>
      <c r="AC108" s="35"/>
      <c r="AD108" s="35"/>
      <c r="AE108" s="35"/>
    </row>
    <row r="109" spans="1:65" s="2" customFormat="1" ht="29.25" customHeight="1">
      <c r="A109" s="35"/>
      <c r="B109" s="36"/>
      <c r="C109" s="108" t="s">
        <v>106</v>
      </c>
      <c r="D109" s="109"/>
      <c r="E109" s="109"/>
      <c r="F109" s="109"/>
      <c r="G109" s="109"/>
      <c r="H109" s="109"/>
      <c r="I109" s="109"/>
      <c r="J109" s="110">
        <f>ROUND(J96+J101,2)</f>
        <v>0</v>
      </c>
      <c r="K109" s="109"/>
      <c r="L109" s="48"/>
      <c r="S109" s="35"/>
      <c r="T109" s="35"/>
      <c r="U109" s="35"/>
      <c r="V109" s="35"/>
      <c r="W109" s="35"/>
      <c r="X109" s="35"/>
      <c r="Y109" s="35"/>
      <c r="Z109" s="35"/>
      <c r="AA109" s="35"/>
      <c r="AB109" s="35"/>
      <c r="AC109" s="35"/>
      <c r="AD109" s="35"/>
      <c r="AE109" s="35"/>
    </row>
    <row r="110" spans="1:65" s="2" customFormat="1" ht="6.95" customHeight="1">
      <c r="A110" s="35"/>
      <c r="B110" s="53"/>
      <c r="C110" s="54"/>
      <c r="D110" s="54"/>
      <c r="E110" s="54"/>
      <c r="F110" s="54"/>
      <c r="G110" s="54"/>
      <c r="H110" s="54"/>
      <c r="I110" s="54"/>
      <c r="J110" s="54"/>
      <c r="K110" s="54"/>
      <c r="L110" s="48"/>
      <c r="S110" s="35"/>
      <c r="T110" s="35"/>
      <c r="U110" s="35"/>
      <c r="V110" s="35"/>
      <c r="W110" s="35"/>
      <c r="X110" s="35"/>
      <c r="Y110" s="35"/>
      <c r="Z110" s="35"/>
      <c r="AA110" s="35"/>
      <c r="AB110" s="35"/>
      <c r="AC110" s="35"/>
      <c r="AD110" s="35"/>
      <c r="AE110" s="35"/>
    </row>
    <row r="114" spans="1:63" s="2" customFormat="1" ht="6.95" customHeight="1">
      <c r="A114" s="35"/>
      <c r="B114" s="55"/>
      <c r="C114" s="56"/>
      <c r="D114" s="56"/>
      <c r="E114" s="56"/>
      <c r="F114" s="56"/>
      <c r="G114" s="56"/>
      <c r="H114" s="56"/>
      <c r="I114" s="56"/>
      <c r="J114" s="56"/>
      <c r="K114" s="56"/>
      <c r="L114" s="48"/>
      <c r="S114" s="35"/>
      <c r="T114" s="35"/>
      <c r="U114" s="35"/>
      <c r="V114" s="35"/>
      <c r="W114" s="35"/>
      <c r="X114" s="35"/>
      <c r="Y114" s="35"/>
      <c r="Z114" s="35"/>
      <c r="AA114" s="35"/>
      <c r="AB114" s="35"/>
      <c r="AC114" s="35"/>
      <c r="AD114" s="35"/>
      <c r="AE114" s="35"/>
    </row>
    <row r="115" spans="1:63" s="2" customFormat="1" ht="24.95" customHeight="1">
      <c r="A115" s="35"/>
      <c r="B115" s="36"/>
      <c r="C115" s="22" t="s">
        <v>139</v>
      </c>
      <c r="D115" s="35"/>
      <c r="E115" s="35"/>
      <c r="F115" s="35"/>
      <c r="G115" s="35"/>
      <c r="H115" s="35"/>
      <c r="I115" s="35"/>
      <c r="J115" s="35"/>
      <c r="K115" s="35"/>
      <c r="L115" s="48"/>
      <c r="S115" s="35"/>
      <c r="T115" s="35"/>
      <c r="U115" s="35"/>
      <c r="V115" s="35"/>
      <c r="W115" s="35"/>
      <c r="X115" s="35"/>
      <c r="Y115" s="35"/>
      <c r="Z115" s="35"/>
      <c r="AA115" s="35"/>
      <c r="AB115" s="35"/>
      <c r="AC115" s="35"/>
      <c r="AD115" s="35"/>
      <c r="AE115" s="35"/>
    </row>
    <row r="116" spans="1:63" s="2" customFormat="1" ht="6.95" customHeight="1">
      <c r="A116" s="35"/>
      <c r="B116" s="36"/>
      <c r="C116" s="35"/>
      <c r="D116" s="35"/>
      <c r="E116" s="35"/>
      <c r="F116" s="35"/>
      <c r="G116" s="35"/>
      <c r="H116" s="35"/>
      <c r="I116" s="35"/>
      <c r="J116" s="35"/>
      <c r="K116" s="35"/>
      <c r="L116" s="48"/>
      <c r="S116" s="35"/>
      <c r="T116" s="35"/>
      <c r="U116" s="35"/>
      <c r="V116" s="35"/>
      <c r="W116" s="35"/>
      <c r="X116" s="35"/>
      <c r="Y116" s="35"/>
      <c r="Z116" s="35"/>
      <c r="AA116" s="35"/>
      <c r="AB116" s="35"/>
      <c r="AC116" s="35"/>
      <c r="AD116" s="35"/>
      <c r="AE116" s="35"/>
    </row>
    <row r="117" spans="1:63" s="2" customFormat="1" ht="12" customHeight="1">
      <c r="A117" s="35"/>
      <c r="B117" s="36"/>
      <c r="C117" s="28" t="s">
        <v>14</v>
      </c>
      <c r="D117" s="35"/>
      <c r="E117" s="35"/>
      <c r="F117" s="35"/>
      <c r="G117" s="35"/>
      <c r="H117" s="35"/>
      <c r="I117" s="35"/>
      <c r="J117" s="35"/>
      <c r="K117" s="35"/>
      <c r="L117" s="48"/>
      <c r="S117" s="35"/>
      <c r="T117" s="35"/>
      <c r="U117" s="35"/>
      <c r="V117" s="35"/>
      <c r="W117" s="35"/>
      <c r="X117" s="35"/>
      <c r="Y117" s="35"/>
      <c r="Z117" s="35"/>
      <c r="AA117" s="35"/>
      <c r="AB117" s="35"/>
      <c r="AC117" s="35"/>
      <c r="AD117" s="35"/>
      <c r="AE117" s="35"/>
    </row>
    <row r="118" spans="1:63" s="2" customFormat="1" ht="16.5" customHeight="1">
      <c r="A118" s="35"/>
      <c r="B118" s="36"/>
      <c r="C118" s="35"/>
      <c r="D118" s="35"/>
      <c r="E118" s="288" t="str">
        <f>E7</f>
        <v>Komunitná záhrada v meste Spišská Belá</v>
      </c>
      <c r="F118" s="289"/>
      <c r="G118" s="289"/>
      <c r="H118" s="289"/>
      <c r="I118" s="35"/>
      <c r="J118" s="35"/>
      <c r="K118" s="35"/>
      <c r="L118" s="48"/>
      <c r="S118" s="35"/>
      <c r="T118" s="35"/>
      <c r="U118" s="35"/>
      <c r="V118" s="35"/>
      <c r="W118" s="35"/>
      <c r="X118" s="35"/>
      <c r="Y118" s="35"/>
      <c r="Z118" s="35"/>
      <c r="AA118" s="35"/>
      <c r="AB118" s="35"/>
      <c r="AC118" s="35"/>
      <c r="AD118" s="35"/>
      <c r="AE118" s="35"/>
    </row>
    <row r="119" spans="1:63" s="2" customFormat="1" ht="12" customHeight="1">
      <c r="A119" s="35"/>
      <c r="B119" s="36"/>
      <c r="C119" s="28" t="s">
        <v>111</v>
      </c>
      <c r="D119" s="35"/>
      <c r="E119" s="35"/>
      <c r="F119" s="35"/>
      <c r="G119" s="35"/>
      <c r="H119" s="35"/>
      <c r="I119" s="35"/>
      <c r="J119" s="35"/>
      <c r="K119" s="35"/>
      <c r="L119" s="48"/>
      <c r="S119" s="35"/>
      <c r="T119" s="35"/>
      <c r="U119" s="35"/>
      <c r="V119" s="35"/>
      <c r="W119" s="35"/>
      <c r="X119" s="35"/>
      <c r="Y119" s="35"/>
      <c r="Z119" s="35"/>
      <c r="AA119" s="35"/>
      <c r="AB119" s="35"/>
      <c r="AC119" s="35"/>
      <c r="AD119" s="35"/>
      <c r="AE119" s="35"/>
    </row>
    <row r="120" spans="1:63" s="2" customFormat="1" ht="16.5" customHeight="1">
      <c r="A120" s="35"/>
      <c r="B120" s="36"/>
      <c r="C120" s="35"/>
      <c r="D120" s="35"/>
      <c r="E120" s="240" t="str">
        <f>E9</f>
        <v>SO 03.02 - Mobiliár</v>
      </c>
      <c r="F120" s="290"/>
      <c r="G120" s="290"/>
      <c r="H120" s="290"/>
      <c r="I120" s="35"/>
      <c r="J120" s="35"/>
      <c r="K120" s="35"/>
      <c r="L120" s="48"/>
      <c r="S120" s="35"/>
      <c r="T120" s="35"/>
      <c r="U120" s="35"/>
      <c r="V120" s="35"/>
      <c r="W120" s="35"/>
      <c r="X120" s="35"/>
      <c r="Y120" s="35"/>
      <c r="Z120" s="35"/>
      <c r="AA120" s="35"/>
      <c r="AB120" s="35"/>
      <c r="AC120" s="35"/>
      <c r="AD120" s="35"/>
      <c r="AE120" s="35"/>
    </row>
    <row r="121" spans="1:63" s="2" customFormat="1" ht="6.95" customHeight="1">
      <c r="A121" s="35"/>
      <c r="B121" s="36"/>
      <c r="C121" s="35"/>
      <c r="D121" s="35"/>
      <c r="E121" s="35"/>
      <c r="F121" s="35"/>
      <c r="G121" s="35"/>
      <c r="H121" s="35"/>
      <c r="I121" s="35"/>
      <c r="J121" s="35"/>
      <c r="K121" s="35"/>
      <c r="L121" s="48"/>
      <c r="S121" s="35"/>
      <c r="T121" s="35"/>
      <c r="U121" s="35"/>
      <c r="V121" s="35"/>
      <c r="W121" s="35"/>
      <c r="X121" s="35"/>
      <c r="Y121" s="35"/>
      <c r="Z121" s="35"/>
      <c r="AA121" s="35"/>
      <c r="AB121" s="35"/>
      <c r="AC121" s="35"/>
      <c r="AD121" s="35"/>
      <c r="AE121" s="35"/>
    </row>
    <row r="122" spans="1:63" s="2" customFormat="1" ht="12" customHeight="1">
      <c r="A122" s="35"/>
      <c r="B122" s="36"/>
      <c r="C122" s="28" t="s">
        <v>18</v>
      </c>
      <c r="D122" s="35"/>
      <c r="E122" s="35"/>
      <c r="F122" s="26" t="str">
        <f>F12</f>
        <v>Spišská Belá</v>
      </c>
      <c r="G122" s="35"/>
      <c r="H122" s="35"/>
      <c r="I122" s="28" t="s">
        <v>20</v>
      </c>
      <c r="J122" s="61" t="str">
        <f>IF(J12="","",J12)</f>
        <v>11. 8. 2022</v>
      </c>
      <c r="K122" s="35"/>
      <c r="L122" s="48"/>
      <c r="S122" s="35"/>
      <c r="T122" s="35"/>
      <c r="U122" s="35"/>
      <c r="V122" s="35"/>
      <c r="W122" s="35"/>
      <c r="X122" s="35"/>
      <c r="Y122" s="35"/>
      <c r="Z122" s="35"/>
      <c r="AA122" s="35"/>
      <c r="AB122" s="35"/>
      <c r="AC122" s="35"/>
      <c r="AD122" s="35"/>
      <c r="AE122" s="35"/>
    </row>
    <row r="123" spans="1:63" s="2" customFormat="1" ht="6.95" customHeight="1">
      <c r="A123" s="35"/>
      <c r="B123" s="36"/>
      <c r="C123" s="35"/>
      <c r="D123" s="35"/>
      <c r="E123" s="35"/>
      <c r="F123" s="35"/>
      <c r="G123" s="35"/>
      <c r="H123" s="35"/>
      <c r="I123" s="35"/>
      <c r="J123" s="35"/>
      <c r="K123" s="35"/>
      <c r="L123" s="48"/>
      <c r="S123" s="35"/>
      <c r="T123" s="35"/>
      <c r="U123" s="35"/>
      <c r="V123" s="35"/>
      <c r="W123" s="35"/>
      <c r="X123" s="35"/>
      <c r="Y123" s="35"/>
      <c r="Z123" s="35"/>
      <c r="AA123" s="35"/>
      <c r="AB123" s="35"/>
      <c r="AC123" s="35"/>
      <c r="AD123" s="35"/>
      <c r="AE123" s="35"/>
    </row>
    <row r="124" spans="1:63" s="2" customFormat="1" ht="15.2" customHeight="1">
      <c r="A124" s="35"/>
      <c r="B124" s="36"/>
      <c r="C124" s="28" t="s">
        <v>22</v>
      </c>
      <c r="D124" s="35"/>
      <c r="E124" s="35"/>
      <c r="F124" s="26" t="str">
        <f>E15</f>
        <v>Mestský úrad Spišská Belá</v>
      </c>
      <c r="G124" s="35"/>
      <c r="H124" s="35"/>
      <c r="I124" s="28" t="s">
        <v>28</v>
      </c>
      <c r="J124" s="31" t="str">
        <f>E21</f>
        <v>2ka, s.r.o.</v>
      </c>
      <c r="K124" s="35"/>
      <c r="L124" s="48"/>
      <c r="S124" s="35"/>
      <c r="T124" s="35"/>
      <c r="U124" s="35"/>
      <c r="V124" s="35"/>
      <c r="W124" s="35"/>
      <c r="X124" s="35"/>
      <c r="Y124" s="35"/>
      <c r="Z124" s="35"/>
      <c r="AA124" s="35"/>
      <c r="AB124" s="35"/>
      <c r="AC124" s="35"/>
      <c r="AD124" s="35"/>
      <c r="AE124" s="35"/>
    </row>
    <row r="125" spans="1:63" s="2" customFormat="1" ht="15.2" customHeight="1">
      <c r="A125" s="35"/>
      <c r="B125" s="36"/>
      <c r="C125" s="28" t="s">
        <v>26</v>
      </c>
      <c r="D125" s="35"/>
      <c r="E125" s="35"/>
      <c r="F125" s="26" t="str">
        <f>IF(E18="","",E18)</f>
        <v>Vyplň údaj</v>
      </c>
      <c r="G125" s="35"/>
      <c r="H125" s="35"/>
      <c r="I125" s="28" t="s">
        <v>31</v>
      </c>
      <c r="J125" s="31" t="str">
        <f>E24</f>
        <v>ROSOFT, s.r.o.</v>
      </c>
      <c r="K125" s="35"/>
      <c r="L125" s="48"/>
      <c r="S125" s="35"/>
      <c r="T125" s="35"/>
      <c r="U125" s="35"/>
      <c r="V125" s="35"/>
      <c r="W125" s="35"/>
      <c r="X125" s="35"/>
      <c r="Y125" s="35"/>
      <c r="Z125" s="35"/>
      <c r="AA125" s="35"/>
      <c r="AB125" s="35"/>
      <c r="AC125" s="35"/>
      <c r="AD125" s="35"/>
      <c r="AE125" s="35"/>
    </row>
    <row r="126" spans="1:63" s="2" customFormat="1" ht="10.35" customHeight="1">
      <c r="A126" s="35"/>
      <c r="B126" s="36"/>
      <c r="C126" s="35"/>
      <c r="D126" s="35"/>
      <c r="E126" s="35"/>
      <c r="F126" s="35"/>
      <c r="G126" s="35"/>
      <c r="H126" s="35"/>
      <c r="I126" s="35"/>
      <c r="J126" s="35"/>
      <c r="K126" s="35"/>
      <c r="L126" s="48"/>
      <c r="S126" s="35"/>
      <c r="T126" s="35"/>
      <c r="U126" s="35"/>
      <c r="V126" s="35"/>
      <c r="W126" s="35"/>
      <c r="X126" s="35"/>
      <c r="Y126" s="35"/>
      <c r="Z126" s="35"/>
      <c r="AA126" s="35"/>
      <c r="AB126" s="35"/>
      <c r="AC126" s="35"/>
      <c r="AD126" s="35"/>
      <c r="AE126" s="35"/>
    </row>
    <row r="127" spans="1:63" s="11" customFormat="1" ht="29.25" customHeight="1">
      <c r="A127" s="151"/>
      <c r="B127" s="152"/>
      <c r="C127" s="153" t="s">
        <v>140</v>
      </c>
      <c r="D127" s="154" t="s">
        <v>61</v>
      </c>
      <c r="E127" s="154" t="s">
        <v>57</v>
      </c>
      <c r="F127" s="154" t="s">
        <v>58</v>
      </c>
      <c r="G127" s="154" t="s">
        <v>141</v>
      </c>
      <c r="H127" s="154" t="s">
        <v>142</v>
      </c>
      <c r="I127" s="154" t="s">
        <v>143</v>
      </c>
      <c r="J127" s="155" t="s">
        <v>116</v>
      </c>
      <c r="K127" s="156" t="s">
        <v>144</v>
      </c>
      <c r="L127" s="157"/>
      <c r="M127" s="68" t="s">
        <v>1</v>
      </c>
      <c r="N127" s="69" t="s">
        <v>40</v>
      </c>
      <c r="O127" s="69" t="s">
        <v>145</v>
      </c>
      <c r="P127" s="69" t="s">
        <v>146</v>
      </c>
      <c r="Q127" s="69" t="s">
        <v>147</v>
      </c>
      <c r="R127" s="69" t="s">
        <v>148</v>
      </c>
      <c r="S127" s="69" t="s">
        <v>149</v>
      </c>
      <c r="T127" s="70" t="s">
        <v>150</v>
      </c>
      <c r="U127" s="151"/>
      <c r="V127" s="151"/>
      <c r="W127" s="151"/>
      <c r="X127" s="151"/>
      <c r="Y127" s="151"/>
      <c r="Z127" s="151"/>
      <c r="AA127" s="151"/>
      <c r="AB127" s="151"/>
      <c r="AC127" s="151"/>
      <c r="AD127" s="151"/>
      <c r="AE127" s="151"/>
    </row>
    <row r="128" spans="1:63" s="2" customFormat="1" ht="22.9" customHeight="1">
      <c r="A128" s="35"/>
      <c r="B128" s="36"/>
      <c r="C128" s="75" t="s">
        <v>113</v>
      </c>
      <c r="D128" s="35"/>
      <c r="E128" s="35"/>
      <c r="F128" s="35"/>
      <c r="G128" s="35"/>
      <c r="H128" s="35"/>
      <c r="I128" s="35"/>
      <c r="J128" s="158">
        <f>BK128</f>
        <v>0</v>
      </c>
      <c r="K128" s="35"/>
      <c r="L128" s="36"/>
      <c r="M128" s="71"/>
      <c r="N128" s="62"/>
      <c r="O128" s="72"/>
      <c r="P128" s="159">
        <f>P129</f>
        <v>0</v>
      </c>
      <c r="Q128" s="72"/>
      <c r="R128" s="159">
        <f>R129</f>
        <v>0</v>
      </c>
      <c r="S128" s="72"/>
      <c r="T128" s="160">
        <f>T129</f>
        <v>0</v>
      </c>
      <c r="U128" s="35"/>
      <c r="V128" s="35"/>
      <c r="W128" s="35"/>
      <c r="X128" s="35"/>
      <c r="Y128" s="35"/>
      <c r="Z128" s="35"/>
      <c r="AA128" s="35"/>
      <c r="AB128" s="35"/>
      <c r="AC128" s="35"/>
      <c r="AD128" s="35"/>
      <c r="AE128" s="35"/>
      <c r="AT128" s="18" t="s">
        <v>75</v>
      </c>
      <c r="AU128" s="18" t="s">
        <v>118</v>
      </c>
      <c r="BK128" s="161">
        <f>BK129</f>
        <v>0</v>
      </c>
    </row>
    <row r="129" spans="1:65" s="12" customFormat="1" ht="25.9" customHeight="1">
      <c r="B129" s="162"/>
      <c r="D129" s="163" t="s">
        <v>75</v>
      </c>
      <c r="E129" s="164" t="s">
        <v>371</v>
      </c>
      <c r="F129" s="164" t="s">
        <v>372</v>
      </c>
      <c r="I129" s="165"/>
      <c r="J129" s="166">
        <f>BK129</f>
        <v>0</v>
      </c>
      <c r="L129" s="162"/>
      <c r="M129" s="167"/>
      <c r="N129" s="168"/>
      <c r="O129" s="168"/>
      <c r="P129" s="169">
        <f>P130</f>
        <v>0</v>
      </c>
      <c r="Q129" s="168"/>
      <c r="R129" s="169">
        <f>R130</f>
        <v>0</v>
      </c>
      <c r="S129" s="168"/>
      <c r="T129" s="170">
        <f>T130</f>
        <v>0</v>
      </c>
      <c r="AR129" s="163" t="s">
        <v>109</v>
      </c>
      <c r="AT129" s="171" t="s">
        <v>75</v>
      </c>
      <c r="AU129" s="171" t="s">
        <v>76</v>
      </c>
      <c r="AY129" s="163" t="s">
        <v>153</v>
      </c>
      <c r="BK129" s="172">
        <f>BK130</f>
        <v>0</v>
      </c>
    </row>
    <row r="130" spans="1:65" s="12" customFormat="1" ht="22.9" customHeight="1">
      <c r="B130" s="162"/>
      <c r="D130" s="163" t="s">
        <v>75</v>
      </c>
      <c r="E130" s="173" t="s">
        <v>414</v>
      </c>
      <c r="F130" s="173" t="s">
        <v>415</v>
      </c>
      <c r="I130" s="165"/>
      <c r="J130" s="174">
        <f>BK130</f>
        <v>0</v>
      </c>
      <c r="L130" s="162"/>
      <c r="M130" s="167"/>
      <c r="N130" s="168"/>
      <c r="O130" s="168"/>
      <c r="P130" s="169">
        <f>SUM(P131:P135)</f>
        <v>0</v>
      </c>
      <c r="Q130" s="168"/>
      <c r="R130" s="169">
        <f>SUM(R131:R135)</f>
        <v>0</v>
      </c>
      <c r="S130" s="168"/>
      <c r="T130" s="170">
        <f>SUM(T131:T135)</f>
        <v>0</v>
      </c>
      <c r="AR130" s="163" t="s">
        <v>109</v>
      </c>
      <c r="AT130" s="171" t="s">
        <v>75</v>
      </c>
      <c r="AU130" s="171" t="s">
        <v>84</v>
      </c>
      <c r="AY130" s="163" t="s">
        <v>153</v>
      </c>
      <c r="BK130" s="172">
        <f>SUM(BK131:BK135)</f>
        <v>0</v>
      </c>
    </row>
    <row r="131" spans="1:65" s="2" customFormat="1" ht="55.5" customHeight="1">
      <c r="A131" s="35"/>
      <c r="B131" s="143"/>
      <c r="C131" s="175" t="s">
        <v>84</v>
      </c>
      <c r="D131" s="175" t="s">
        <v>155</v>
      </c>
      <c r="E131" s="176" t="s">
        <v>649</v>
      </c>
      <c r="F131" s="177" t="s">
        <v>650</v>
      </c>
      <c r="G131" s="178" t="s">
        <v>325</v>
      </c>
      <c r="H131" s="179">
        <v>4</v>
      </c>
      <c r="I131" s="180"/>
      <c r="J131" s="181">
        <f>ROUND(I131*H131,2)</f>
        <v>0</v>
      </c>
      <c r="K131" s="182"/>
      <c r="L131" s="36"/>
      <c r="M131" s="183" t="s">
        <v>1</v>
      </c>
      <c r="N131" s="184" t="s">
        <v>42</v>
      </c>
      <c r="O131" s="64"/>
      <c r="P131" s="185">
        <f>O131*H131</f>
        <v>0</v>
      </c>
      <c r="Q131" s="185">
        <v>0</v>
      </c>
      <c r="R131" s="185">
        <f>Q131*H131</f>
        <v>0</v>
      </c>
      <c r="S131" s="185">
        <v>0</v>
      </c>
      <c r="T131" s="186">
        <f>S131*H131</f>
        <v>0</v>
      </c>
      <c r="U131" s="35"/>
      <c r="V131" s="35"/>
      <c r="W131" s="35"/>
      <c r="X131" s="35"/>
      <c r="Y131" s="35"/>
      <c r="Z131" s="35"/>
      <c r="AA131" s="35"/>
      <c r="AB131" s="35"/>
      <c r="AC131" s="35"/>
      <c r="AD131" s="35"/>
      <c r="AE131" s="35"/>
      <c r="AR131" s="187" t="s">
        <v>240</v>
      </c>
      <c r="AT131" s="187" t="s">
        <v>155</v>
      </c>
      <c r="AU131" s="187" t="s">
        <v>109</v>
      </c>
      <c r="AY131" s="18" t="s">
        <v>153</v>
      </c>
      <c r="BE131" s="104">
        <f>IF(N131="základná",J131,0)</f>
        <v>0</v>
      </c>
      <c r="BF131" s="104">
        <f>IF(N131="znížená",J131,0)</f>
        <v>0</v>
      </c>
      <c r="BG131" s="104">
        <f>IF(N131="zákl. prenesená",J131,0)</f>
        <v>0</v>
      </c>
      <c r="BH131" s="104">
        <f>IF(N131="zníž. prenesená",J131,0)</f>
        <v>0</v>
      </c>
      <c r="BI131" s="104">
        <f>IF(N131="nulová",J131,0)</f>
        <v>0</v>
      </c>
      <c r="BJ131" s="18" t="s">
        <v>109</v>
      </c>
      <c r="BK131" s="104">
        <f>ROUND(I131*H131,2)</f>
        <v>0</v>
      </c>
      <c r="BL131" s="18" t="s">
        <v>240</v>
      </c>
      <c r="BM131" s="187" t="s">
        <v>651</v>
      </c>
    </row>
    <row r="132" spans="1:65" s="2" customFormat="1" ht="49.15" customHeight="1">
      <c r="A132" s="35"/>
      <c r="B132" s="143"/>
      <c r="C132" s="175" t="s">
        <v>109</v>
      </c>
      <c r="D132" s="175" t="s">
        <v>155</v>
      </c>
      <c r="E132" s="176" t="s">
        <v>652</v>
      </c>
      <c r="F132" s="177" t="s">
        <v>653</v>
      </c>
      <c r="G132" s="178" t="s">
        <v>325</v>
      </c>
      <c r="H132" s="179">
        <v>4</v>
      </c>
      <c r="I132" s="180"/>
      <c r="J132" s="181">
        <f>ROUND(I132*H132,2)</f>
        <v>0</v>
      </c>
      <c r="K132" s="182"/>
      <c r="L132" s="36"/>
      <c r="M132" s="183" t="s">
        <v>1</v>
      </c>
      <c r="N132" s="184" t="s">
        <v>42</v>
      </c>
      <c r="O132" s="64"/>
      <c r="P132" s="185">
        <f>O132*H132</f>
        <v>0</v>
      </c>
      <c r="Q132" s="185">
        <v>0</v>
      </c>
      <c r="R132" s="185">
        <f>Q132*H132</f>
        <v>0</v>
      </c>
      <c r="S132" s="185">
        <v>0</v>
      </c>
      <c r="T132" s="186">
        <f>S132*H132</f>
        <v>0</v>
      </c>
      <c r="U132" s="35"/>
      <c r="V132" s="35"/>
      <c r="W132" s="35"/>
      <c r="X132" s="35"/>
      <c r="Y132" s="35"/>
      <c r="Z132" s="35"/>
      <c r="AA132" s="35"/>
      <c r="AB132" s="35"/>
      <c r="AC132" s="35"/>
      <c r="AD132" s="35"/>
      <c r="AE132" s="35"/>
      <c r="AR132" s="187" t="s">
        <v>240</v>
      </c>
      <c r="AT132" s="187" t="s">
        <v>155</v>
      </c>
      <c r="AU132" s="187" t="s">
        <v>109</v>
      </c>
      <c r="AY132" s="18" t="s">
        <v>153</v>
      </c>
      <c r="BE132" s="104">
        <f>IF(N132="základná",J132,0)</f>
        <v>0</v>
      </c>
      <c r="BF132" s="104">
        <f>IF(N132="znížená",J132,0)</f>
        <v>0</v>
      </c>
      <c r="BG132" s="104">
        <f>IF(N132="zákl. prenesená",J132,0)</f>
        <v>0</v>
      </c>
      <c r="BH132" s="104">
        <f>IF(N132="zníž. prenesená",J132,0)</f>
        <v>0</v>
      </c>
      <c r="BI132" s="104">
        <f>IF(N132="nulová",J132,0)</f>
        <v>0</v>
      </c>
      <c r="BJ132" s="18" t="s">
        <v>109</v>
      </c>
      <c r="BK132" s="104">
        <f>ROUND(I132*H132,2)</f>
        <v>0</v>
      </c>
      <c r="BL132" s="18" t="s">
        <v>240</v>
      </c>
      <c r="BM132" s="187" t="s">
        <v>654</v>
      </c>
    </row>
    <row r="133" spans="1:65" s="2" customFormat="1" ht="66.75" customHeight="1">
      <c r="A133" s="35"/>
      <c r="B133" s="143"/>
      <c r="C133" s="175" t="s">
        <v>171</v>
      </c>
      <c r="D133" s="175" t="s">
        <v>155</v>
      </c>
      <c r="E133" s="176" t="s">
        <v>655</v>
      </c>
      <c r="F133" s="177" t="s">
        <v>656</v>
      </c>
      <c r="G133" s="178" t="s">
        <v>325</v>
      </c>
      <c r="H133" s="179">
        <v>2</v>
      </c>
      <c r="I133" s="180"/>
      <c r="J133" s="181">
        <f>ROUND(I133*H133,2)</f>
        <v>0</v>
      </c>
      <c r="K133" s="182"/>
      <c r="L133" s="36"/>
      <c r="M133" s="183" t="s">
        <v>1</v>
      </c>
      <c r="N133" s="184" t="s">
        <v>42</v>
      </c>
      <c r="O133" s="64"/>
      <c r="P133" s="185">
        <f>O133*H133</f>
        <v>0</v>
      </c>
      <c r="Q133" s="185">
        <v>0</v>
      </c>
      <c r="R133" s="185">
        <f>Q133*H133</f>
        <v>0</v>
      </c>
      <c r="S133" s="185">
        <v>0</v>
      </c>
      <c r="T133" s="186">
        <f>S133*H133</f>
        <v>0</v>
      </c>
      <c r="U133" s="35"/>
      <c r="V133" s="35"/>
      <c r="W133" s="35"/>
      <c r="X133" s="35"/>
      <c r="Y133" s="35"/>
      <c r="Z133" s="35"/>
      <c r="AA133" s="35"/>
      <c r="AB133" s="35"/>
      <c r="AC133" s="35"/>
      <c r="AD133" s="35"/>
      <c r="AE133" s="35"/>
      <c r="AR133" s="187" t="s">
        <v>240</v>
      </c>
      <c r="AT133" s="187" t="s">
        <v>155</v>
      </c>
      <c r="AU133" s="187" t="s">
        <v>109</v>
      </c>
      <c r="AY133" s="18" t="s">
        <v>153</v>
      </c>
      <c r="BE133" s="104">
        <f>IF(N133="základná",J133,0)</f>
        <v>0</v>
      </c>
      <c r="BF133" s="104">
        <f>IF(N133="znížená",J133,0)</f>
        <v>0</v>
      </c>
      <c r="BG133" s="104">
        <f>IF(N133="zákl. prenesená",J133,0)</f>
        <v>0</v>
      </c>
      <c r="BH133" s="104">
        <f>IF(N133="zníž. prenesená",J133,0)</f>
        <v>0</v>
      </c>
      <c r="BI133" s="104">
        <f>IF(N133="nulová",J133,0)</f>
        <v>0</v>
      </c>
      <c r="BJ133" s="18" t="s">
        <v>109</v>
      </c>
      <c r="BK133" s="104">
        <f>ROUND(I133*H133,2)</f>
        <v>0</v>
      </c>
      <c r="BL133" s="18" t="s">
        <v>240</v>
      </c>
      <c r="BM133" s="187" t="s">
        <v>657</v>
      </c>
    </row>
    <row r="134" spans="1:65" s="2" customFormat="1" ht="55.5" customHeight="1">
      <c r="A134" s="35"/>
      <c r="B134" s="143"/>
      <c r="C134" s="175" t="s">
        <v>159</v>
      </c>
      <c r="D134" s="175" t="s">
        <v>155</v>
      </c>
      <c r="E134" s="176" t="s">
        <v>658</v>
      </c>
      <c r="F134" s="177" t="s">
        <v>659</v>
      </c>
      <c r="G134" s="178" t="s">
        <v>325</v>
      </c>
      <c r="H134" s="179">
        <v>1</v>
      </c>
      <c r="I134" s="180"/>
      <c r="J134" s="181">
        <f>ROUND(I134*H134,2)</f>
        <v>0</v>
      </c>
      <c r="K134" s="182"/>
      <c r="L134" s="36"/>
      <c r="M134" s="183" t="s">
        <v>1</v>
      </c>
      <c r="N134" s="184" t="s">
        <v>42</v>
      </c>
      <c r="O134" s="64"/>
      <c r="P134" s="185">
        <f>O134*H134</f>
        <v>0</v>
      </c>
      <c r="Q134" s="185">
        <v>0</v>
      </c>
      <c r="R134" s="185">
        <f>Q134*H134</f>
        <v>0</v>
      </c>
      <c r="S134" s="185">
        <v>0</v>
      </c>
      <c r="T134" s="186">
        <f>S134*H134</f>
        <v>0</v>
      </c>
      <c r="U134" s="35"/>
      <c r="V134" s="35"/>
      <c r="W134" s="35"/>
      <c r="X134" s="35"/>
      <c r="Y134" s="35"/>
      <c r="Z134" s="35"/>
      <c r="AA134" s="35"/>
      <c r="AB134" s="35"/>
      <c r="AC134" s="35"/>
      <c r="AD134" s="35"/>
      <c r="AE134" s="35"/>
      <c r="AR134" s="187" t="s">
        <v>240</v>
      </c>
      <c r="AT134" s="187" t="s">
        <v>155</v>
      </c>
      <c r="AU134" s="187" t="s">
        <v>109</v>
      </c>
      <c r="AY134" s="18" t="s">
        <v>153</v>
      </c>
      <c r="BE134" s="104">
        <f>IF(N134="základná",J134,0)</f>
        <v>0</v>
      </c>
      <c r="BF134" s="104">
        <f>IF(N134="znížená",J134,0)</f>
        <v>0</v>
      </c>
      <c r="BG134" s="104">
        <f>IF(N134="zákl. prenesená",J134,0)</f>
        <v>0</v>
      </c>
      <c r="BH134" s="104">
        <f>IF(N134="zníž. prenesená",J134,0)</f>
        <v>0</v>
      </c>
      <c r="BI134" s="104">
        <f>IF(N134="nulová",J134,0)</f>
        <v>0</v>
      </c>
      <c r="BJ134" s="18" t="s">
        <v>109</v>
      </c>
      <c r="BK134" s="104">
        <f>ROUND(I134*H134,2)</f>
        <v>0</v>
      </c>
      <c r="BL134" s="18" t="s">
        <v>240</v>
      </c>
      <c r="BM134" s="187" t="s">
        <v>660</v>
      </c>
    </row>
    <row r="135" spans="1:65" s="2" customFormat="1" ht="24.2" customHeight="1">
      <c r="A135" s="35"/>
      <c r="B135" s="143"/>
      <c r="C135" s="175" t="s">
        <v>180</v>
      </c>
      <c r="D135" s="175" t="s">
        <v>155</v>
      </c>
      <c r="E135" s="176" t="s">
        <v>422</v>
      </c>
      <c r="F135" s="177" t="s">
        <v>423</v>
      </c>
      <c r="G135" s="178" t="s">
        <v>395</v>
      </c>
      <c r="H135" s="223"/>
      <c r="I135" s="180"/>
      <c r="J135" s="181">
        <f>ROUND(I135*H135,2)</f>
        <v>0</v>
      </c>
      <c r="K135" s="182"/>
      <c r="L135" s="36"/>
      <c r="M135" s="224" t="s">
        <v>1</v>
      </c>
      <c r="N135" s="225" t="s">
        <v>42</v>
      </c>
      <c r="O135" s="226"/>
      <c r="P135" s="227">
        <f>O135*H135</f>
        <v>0</v>
      </c>
      <c r="Q135" s="227">
        <v>0</v>
      </c>
      <c r="R135" s="227">
        <f>Q135*H135</f>
        <v>0</v>
      </c>
      <c r="S135" s="227">
        <v>0</v>
      </c>
      <c r="T135" s="228">
        <f>S135*H135</f>
        <v>0</v>
      </c>
      <c r="U135" s="35"/>
      <c r="V135" s="35"/>
      <c r="W135" s="35"/>
      <c r="X135" s="35"/>
      <c r="Y135" s="35"/>
      <c r="Z135" s="35"/>
      <c r="AA135" s="35"/>
      <c r="AB135" s="35"/>
      <c r="AC135" s="35"/>
      <c r="AD135" s="35"/>
      <c r="AE135" s="35"/>
      <c r="AR135" s="187" t="s">
        <v>240</v>
      </c>
      <c r="AT135" s="187" t="s">
        <v>155</v>
      </c>
      <c r="AU135" s="187" t="s">
        <v>109</v>
      </c>
      <c r="AY135" s="18" t="s">
        <v>153</v>
      </c>
      <c r="BE135" s="104">
        <f>IF(N135="základná",J135,0)</f>
        <v>0</v>
      </c>
      <c r="BF135" s="104">
        <f>IF(N135="znížená",J135,0)</f>
        <v>0</v>
      </c>
      <c r="BG135" s="104">
        <f>IF(N135="zákl. prenesená",J135,0)</f>
        <v>0</v>
      </c>
      <c r="BH135" s="104">
        <f>IF(N135="zníž. prenesená",J135,0)</f>
        <v>0</v>
      </c>
      <c r="BI135" s="104">
        <f>IF(N135="nulová",J135,0)</f>
        <v>0</v>
      </c>
      <c r="BJ135" s="18" t="s">
        <v>109</v>
      </c>
      <c r="BK135" s="104">
        <f>ROUND(I135*H135,2)</f>
        <v>0</v>
      </c>
      <c r="BL135" s="18" t="s">
        <v>240</v>
      </c>
      <c r="BM135" s="187" t="s">
        <v>661</v>
      </c>
    </row>
    <row r="136" spans="1:65" s="2" customFormat="1" ht="6.95" customHeight="1">
      <c r="A136" s="35"/>
      <c r="B136" s="53"/>
      <c r="C136" s="54"/>
      <c r="D136" s="54"/>
      <c r="E136" s="54"/>
      <c r="F136" s="54"/>
      <c r="G136" s="54"/>
      <c r="H136" s="54"/>
      <c r="I136" s="54"/>
      <c r="J136" s="54"/>
      <c r="K136" s="54"/>
      <c r="L136" s="36"/>
      <c r="M136" s="35"/>
      <c r="O136" s="35"/>
      <c r="P136" s="35"/>
      <c r="Q136" s="35"/>
      <c r="R136" s="35"/>
      <c r="S136" s="35"/>
      <c r="T136" s="35"/>
      <c r="U136" s="35"/>
      <c r="V136" s="35"/>
      <c r="W136" s="35"/>
      <c r="X136" s="35"/>
      <c r="Y136" s="35"/>
      <c r="Z136" s="35"/>
      <c r="AA136" s="35"/>
      <c r="AB136" s="35"/>
      <c r="AC136" s="35"/>
      <c r="AD136" s="35"/>
      <c r="AE136" s="35"/>
    </row>
  </sheetData>
  <autoFilter ref="C127:K135" xr:uid="{00000000-0009-0000-0000-000004000000}"/>
  <mergeCells count="14">
    <mergeCell ref="D106:F106"/>
    <mergeCell ref="E118:H118"/>
    <mergeCell ref="E120:H120"/>
    <mergeCell ref="L2:V2"/>
    <mergeCell ref="E87:H87"/>
    <mergeCell ref="D102:F102"/>
    <mergeCell ref="D103:F103"/>
    <mergeCell ref="D104:F104"/>
    <mergeCell ref="D105:F105"/>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07"/>
  <sheetViews>
    <sheetView showGridLines="0" topLeftCell="A19" workbookViewId="0">
      <selection activeCell="F21" sqref="F21"/>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87" t="s">
        <v>5</v>
      </c>
      <c r="M2" s="268"/>
      <c r="N2" s="268"/>
      <c r="O2" s="268"/>
      <c r="P2" s="268"/>
      <c r="Q2" s="268"/>
      <c r="R2" s="268"/>
      <c r="S2" s="268"/>
      <c r="T2" s="268"/>
      <c r="U2" s="268"/>
      <c r="V2" s="268"/>
      <c r="AT2" s="18" t="s">
        <v>97</v>
      </c>
    </row>
    <row r="3" spans="1:46" s="1" customFormat="1" ht="6.95" customHeight="1">
      <c r="B3" s="19"/>
      <c r="C3" s="20"/>
      <c r="D3" s="20"/>
      <c r="E3" s="20"/>
      <c r="F3" s="20"/>
      <c r="G3" s="20"/>
      <c r="H3" s="20"/>
      <c r="I3" s="20"/>
      <c r="J3" s="20"/>
      <c r="K3" s="20"/>
      <c r="L3" s="21"/>
      <c r="AT3" s="18" t="s">
        <v>76</v>
      </c>
    </row>
    <row r="4" spans="1:46" s="1" customFormat="1" ht="24.95" customHeight="1">
      <c r="B4" s="21"/>
      <c r="D4" s="22" t="s">
        <v>110</v>
      </c>
      <c r="L4" s="21"/>
      <c r="M4" s="112" t="s">
        <v>9</v>
      </c>
      <c r="AT4" s="18" t="s">
        <v>3</v>
      </c>
    </row>
    <row r="5" spans="1:46" s="1" customFormat="1" ht="6.95" customHeight="1">
      <c r="B5" s="21"/>
      <c r="L5" s="21"/>
    </row>
    <row r="6" spans="1:46" s="1" customFormat="1" ht="12" customHeight="1">
      <c r="B6" s="21"/>
      <c r="D6" s="28" t="s">
        <v>14</v>
      </c>
      <c r="L6" s="21"/>
    </row>
    <row r="7" spans="1:46" s="1" customFormat="1" ht="16.5" customHeight="1">
      <c r="B7" s="21"/>
      <c r="E7" s="288" t="str">
        <f>'Rekapitulácia stavby'!K6</f>
        <v>Komunitná záhrada v meste Spišská Belá</v>
      </c>
      <c r="F7" s="289"/>
      <c r="G7" s="289"/>
      <c r="H7" s="289"/>
      <c r="L7" s="21"/>
    </row>
    <row r="8" spans="1:46" s="2" customFormat="1" ht="12" customHeight="1">
      <c r="A8" s="35"/>
      <c r="B8" s="36"/>
      <c r="C8" s="35"/>
      <c r="D8" s="28" t="s">
        <v>111</v>
      </c>
      <c r="E8" s="35"/>
      <c r="F8" s="35"/>
      <c r="G8" s="35"/>
      <c r="H8" s="35"/>
      <c r="I8" s="35"/>
      <c r="J8" s="35"/>
      <c r="K8" s="35"/>
      <c r="L8" s="48"/>
      <c r="S8" s="35"/>
      <c r="T8" s="35"/>
      <c r="U8" s="35"/>
      <c r="V8" s="35"/>
      <c r="W8" s="35"/>
      <c r="X8" s="35"/>
      <c r="Y8" s="35"/>
      <c r="Z8" s="35"/>
      <c r="AA8" s="35"/>
      <c r="AB8" s="35"/>
      <c r="AC8" s="35"/>
      <c r="AD8" s="35"/>
      <c r="AE8" s="35"/>
    </row>
    <row r="9" spans="1:46" s="2" customFormat="1" ht="16.5" customHeight="1">
      <c r="A9" s="35"/>
      <c r="B9" s="36"/>
      <c r="C9" s="35"/>
      <c r="D9" s="35"/>
      <c r="E9" s="240" t="s">
        <v>662</v>
      </c>
      <c r="F9" s="290"/>
      <c r="G9" s="290"/>
      <c r="H9" s="290"/>
      <c r="I9" s="35"/>
      <c r="J9" s="35"/>
      <c r="K9" s="35"/>
      <c r="L9" s="48"/>
      <c r="S9" s="35"/>
      <c r="T9" s="35"/>
      <c r="U9" s="35"/>
      <c r="V9" s="35"/>
      <c r="W9" s="35"/>
      <c r="X9" s="35"/>
      <c r="Y9" s="35"/>
      <c r="Z9" s="35"/>
      <c r="AA9" s="35"/>
      <c r="AB9" s="35"/>
      <c r="AC9" s="35"/>
      <c r="AD9" s="35"/>
      <c r="AE9" s="35"/>
    </row>
    <row r="10" spans="1:46" s="2" customFormat="1" ht="11.25">
      <c r="A10" s="35"/>
      <c r="B10" s="36"/>
      <c r="C10" s="35"/>
      <c r="D10" s="35"/>
      <c r="E10" s="35"/>
      <c r="F10" s="35"/>
      <c r="G10" s="35"/>
      <c r="H10" s="35"/>
      <c r="I10" s="35"/>
      <c r="J10" s="35"/>
      <c r="K10" s="35"/>
      <c r="L10" s="48"/>
      <c r="S10" s="35"/>
      <c r="T10" s="35"/>
      <c r="U10" s="35"/>
      <c r="V10" s="35"/>
      <c r="W10" s="35"/>
      <c r="X10" s="35"/>
      <c r="Y10" s="35"/>
      <c r="Z10" s="35"/>
      <c r="AA10" s="35"/>
      <c r="AB10" s="35"/>
      <c r="AC10" s="35"/>
      <c r="AD10" s="35"/>
      <c r="AE10" s="35"/>
    </row>
    <row r="11" spans="1:46" s="2" customFormat="1" ht="12" customHeight="1">
      <c r="A11" s="35"/>
      <c r="B11" s="36"/>
      <c r="C11" s="35"/>
      <c r="D11" s="28" t="s">
        <v>16</v>
      </c>
      <c r="E11" s="35"/>
      <c r="F11" s="26" t="s">
        <v>1</v>
      </c>
      <c r="G11" s="35"/>
      <c r="H11" s="35"/>
      <c r="I11" s="28" t="s">
        <v>17</v>
      </c>
      <c r="J11" s="26" t="s">
        <v>1</v>
      </c>
      <c r="K11" s="35"/>
      <c r="L11" s="48"/>
      <c r="S11" s="35"/>
      <c r="T11" s="35"/>
      <c r="U11" s="35"/>
      <c r="V11" s="35"/>
      <c r="W11" s="35"/>
      <c r="X11" s="35"/>
      <c r="Y11" s="35"/>
      <c r="Z11" s="35"/>
      <c r="AA11" s="35"/>
      <c r="AB11" s="35"/>
      <c r="AC11" s="35"/>
      <c r="AD11" s="35"/>
      <c r="AE11" s="35"/>
    </row>
    <row r="12" spans="1:46" s="2" customFormat="1" ht="12" customHeight="1">
      <c r="A12" s="35"/>
      <c r="B12" s="36"/>
      <c r="C12" s="35"/>
      <c r="D12" s="28" t="s">
        <v>18</v>
      </c>
      <c r="E12" s="35"/>
      <c r="F12" s="26" t="s">
        <v>19</v>
      </c>
      <c r="G12" s="35"/>
      <c r="H12" s="35"/>
      <c r="I12" s="28" t="s">
        <v>20</v>
      </c>
      <c r="J12" s="61" t="str">
        <f>'Rekapitulácia stavby'!AN8</f>
        <v>11. 8. 2022</v>
      </c>
      <c r="K12" s="35"/>
      <c r="L12" s="48"/>
      <c r="S12" s="35"/>
      <c r="T12" s="35"/>
      <c r="U12" s="35"/>
      <c r="V12" s="35"/>
      <c r="W12" s="35"/>
      <c r="X12" s="35"/>
      <c r="Y12" s="35"/>
      <c r="Z12" s="35"/>
      <c r="AA12" s="35"/>
      <c r="AB12" s="35"/>
      <c r="AC12" s="35"/>
      <c r="AD12" s="35"/>
      <c r="AE12" s="35"/>
    </row>
    <row r="13" spans="1:46" s="2" customFormat="1" ht="10.9" customHeight="1">
      <c r="A13" s="35"/>
      <c r="B13" s="36"/>
      <c r="C13" s="35"/>
      <c r="D13" s="35"/>
      <c r="E13" s="35"/>
      <c r="F13" s="35"/>
      <c r="G13" s="35"/>
      <c r="H13" s="35"/>
      <c r="I13" s="35"/>
      <c r="J13" s="35"/>
      <c r="K13" s="35"/>
      <c r="L13" s="48"/>
      <c r="S13" s="35"/>
      <c r="T13" s="35"/>
      <c r="U13" s="35"/>
      <c r="V13" s="35"/>
      <c r="W13" s="35"/>
      <c r="X13" s="35"/>
      <c r="Y13" s="35"/>
      <c r="Z13" s="35"/>
      <c r="AA13" s="35"/>
      <c r="AB13" s="35"/>
      <c r="AC13" s="35"/>
      <c r="AD13" s="35"/>
      <c r="AE13" s="35"/>
    </row>
    <row r="14" spans="1:46" s="2" customFormat="1" ht="12" customHeight="1">
      <c r="A14" s="35"/>
      <c r="B14" s="36"/>
      <c r="C14" s="35"/>
      <c r="D14" s="28" t="s">
        <v>22</v>
      </c>
      <c r="E14" s="35"/>
      <c r="F14" s="35"/>
      <c r="G14" s="35"/>
      <c r="H14" s="35"/>
      <c r="I14" s="28" t="s">
        <v>23</v>
      </c>
      <c r="J14" s="26" t="s">
        <v>1</v>
      </c>
      <c r="K14" s="35"/>
      <c r="L14" s="48"/>
      <c r="S14" s="35"/>
      <c r="T14" s="35"/>
      <c r="U14" s="35"/>
      <c r="V14" s="35"/>
      <c r="W14" s="35"/>
      <c r="X14" s="35"/>
      <c r="Y14" s="35"/>
      <c r="Z14" s="35"/>
      <c r="AA14" s="35"/>
      <c r="AB14" s="35"/>
      <c r="AC14" s="35"/>
      <c r="AD14" s="35"/>
      <c r="AE14" s="35"/>
    </row>
    <row r="15" spans="1:46" s="2" customFormat="1" ht="18" customHeight="1">
      <c r="A15" s="35"/>
      <c r="B15" s="36"/>
      <c r="C15" s="35"/>
      <c r="D15" s="35"/>
      <c r="E15" s="26" t="s">
        <v>24</v>
      </c>
      <c r="F15" s="35"/>
      <c r="G15" s="35"/>
      <c r="H15" s="35"/>
      <c r="I15" s="28" t="s">
        <v>25</v>
      </c>
      <c r="J15" s="26" t="s">
        <v>1</v>
      </c>
      <c r="K15" s="35"/>
      <c r="L15" s="48"/>
      <c r="S15" s="35"/>
      <c r="T15" s="35"/>
      <c r="U15" s="35"/>
      <c r="V15" s="35"/>
      <c r="W15" s="35"/>
      <c r="X15" s="35"/>
      <c r="Y15" s="35"/>
      <c r="Z15" s="35"/>
      <c r="AA15" s="35"/>
      <c r="AB15" s="35"/>
      <c r="AC15" s="35"/>
      <c r="AD15" s="35"/>
      <c r="AE15" s="35"/>
    </row>
    <row r="16" spans="1:46" s="2" customFormat="1" ht="6.95" customHeight="1">
      <c r="A16" s="35"/>
      <c r="B16" s="36"/>
      <c r="C16" s="35"/>
      <c r="D16" s="35"/>
      <c r="E16" s="35"/>
      <c r="F16" s="35"/>
      <c r="G16" s="35"/>
      <c r="H16" s="35"/>
      <c r="I16" s="35"/>
      <c r="J16" s="35"/>
      <c r="K16" s="35"/>
      <c r="L16" s="48"/>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8"/>
      <c r="S17" s="35"/>
      <c r="T17" s="35"/>
      <c r="U17" s="35"/>
      <c r="V17" s="35"/>
      <c r="W17" s="35"/>
      <c r="X17" s="35"/>
      <c r="Y17" s="35"/>
      <c r="Z17" s="35"/>
      <c r="AA17" s="35"/>
      <c r="AB17" s="35"/>
      <c r="AC17" s="35"/>
      <c r="AD17" s="35"/>
      <c r="AE17" s="35"/>
    </row>
    <row r="18" spans="1:31" s="2" customFormat="1" ht="18" customHeight="1">
      <c r="A18" s="35"/>
      <c r="B18" s="36"/>
      <c r="C18" s="35"/>
      <c r="D18" s="35"/>
      <c r="E18" s="291" t="str">
        <f>'Rekapitulácia stavby'!E14</f>
        <v>Vyplň údaj</v>
      </c>
      <c r="F18" s="267"/>
      <c r="G18" s="267"/>
      <c r="H18" s="267"/>
      <c r="I18" s="28" t="s">
        <v>25</v>
      </c>
      <c r="J18" s="29" t="str">
        <f>'Rekapitulácia stavby'!AN14</f>
        <v>Vyplň údaj</v>
      </c>
      <c r="K18" s="35"/>
      <c r="L18" s="48"/>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8"/>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8"/>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8"/>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8"/>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
        <v>1</v>
      </c>
      <c r="K23" s="35"/>
      <c r="L23" s="48"/>
      <c r="S23" s="35"/>
      <c r="T23" s="35"/>
      <c r="U23" s="35"/>
      <c r="V23" s="35"/>
      <c r="W23" s="35"/>
      <c r="X23" s="35"/>
      <c r="Y23" s="35"/>
      <c r="Z23" s="35"/>
      <c r="AA23" s="35"/>
      <c r="AB23" s="35"/>
      <c r="AC23" s="35"/>
      <c r="AD23" s="35"/>
      <c r="AE23" s="35"/>
    </row>
    <row r="24" spans="1:31" s="2" customFormat="1" ht="18" customHeight="1">
      <c r="A24" s="35"/>
      <c r="B24" s="36"/>
      <c r="C24" s="35"/>
      <c r="D24" s="35"/>
      <c r="E24" s="26" t="s">
        <v>32</v>
      </c>
      <c r="F24" s="35"/>
      <c r="G24" s="35"/>
      <c r="H24" s="35"/>
      <c r="I24" s="28" t="s">
        <v>25</v>
      </c>
      <c r="J24" s="26" t="s">
        <v>1</v>
      </c>
      <c r="K24" s="35"/>
      <c r="L24" s="48"/>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8"/>
      <c r="S25" s="35"/>
      <c r="T25" s="35"/>
      <c r="U25" s="35"/>
      <c r="V25" s="35"/>
      <c r="W25" s="35"/>
      <c r="X25" s="35"/>
      <c r="Y25" s="35"/>
      <c r="Z25" s="35"/>
      <c r="AA25" s="35"/>
      <c r="AB25" s="35"/>
      <c r="AC25" s="35"/>
      <c r="AD25" s="35"/>
      <c r="AE25" s="35"/>
    </row>
    <row r="26" spans="1:31" s="2" customFormat="1" ht="12" customHeight="1">
      <c r="A26" s="35"/>
      <c r="B26" s="36"/>
      <c r="C26" s="35"/>
      <c r="D26" s="28" t="s">
        <v>33</v>
      </c>
      <c r="E26" s="35"/>
      <c r="F26" s="35"/>
      <c r="G26" s="35"/>
      <c r="H26" s="35"/>
      <c r="I26" s="35"/>
      <c r="J26" s="35"/>
      <c r="K26" s="35"/>
      <c r="L26" s="48"/>
      <c r="S26" s="35"/>
      <c r="T26" s="35"/>
      <c r="U26" s="35"/>
      <c r="V26" s="35"/>
      <c r="W26" s="35"/>
      <c r="X26" s="35"/>
      <c r="Y26" s="35"/>
      <c r="Z26" s="35"/>
      <c r="AA26" s="35"/>
      <c r="AB26" s="35"/>
      <c r="AC26" s="35"/>
      <c r="AD26" s="35"/>
      <c r="AE26" s="35"/>
    </row>
    <row r="27" spans="1:31" s="8" customFormat="1" ht="16.5" customHeight="1">
      <c r="A27" s="113"/>
      <c r="B27" s="114"/>
      <c r="C27" s="113"/>
      <c r="D27" s="113"/>
      <c r="E27" s="272" t="s">
        <v>1</v>
      </c>
      <c r="F27" s="272"/>
      <c r="G27" s="272"/>
      <c r="H27" s="272"/>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8"/>
      <c r="S28" s="35"/>
      <c r="T28" s="35"/>
      <c r="U28" s="35"/>
      <c r="V28" s="35"/>
      <c r="W28" s="35"/>
      <c r="X28" s="35"/>
      <c r="Y28" s="35"/>
      <c r="Z28" s="35"/>
      <c r="AA28" s="35"/>
      <c r="AB28" s="35"/>
      <c r="AC28" s="35"/>
      <c r="AD28" s="35"/>
      <c r="AE28" s="35"/>
    </row>
    <row r="29" spans="1:31" s="2" customFormat="1" ht="6.95" customHeight="1">
      <c r="A29" s="35"/>
      <c r="B29" s="36"/>
      <c r="C29" s="35"/>
      <c r="D29" s="72"/>
      <c r="E29" s="72"/>
      <c r="F29" s="72"/>
      <c r="G29" s="72"/>
      <c r="H29" s="72"/>
      <c r="I29" s="72"/>
      <c r="J29" s="72"/>
      <c r="K29" s="72"/>
      <c r="L29" s="48"/>
      <c r="S29" s="35"/>
      <c r="T29" s="35"/>
      <c r="U29" s="35"/>
      <c r="V29" s="35"/>
      <c r="W29" s="35"/>
      <c r="X29" s="35"/>
      <c r="Y29" s="35"/>
      <c r="Z29" s="35"/>
      <c r="AA29" s="35"/>
      <c r="AB29" s="35"/>
      <c r="AC29" s="35"/>
      <c r="AD29" s="35"/>
      <c r="AE29" s="35"/>
    </row>
    <row r="30" spans="1:31" s="2" customFormat="1" ht="14.45" customHeight="1">
      <c r="A30" s="35"/>
      <c r="B30" s="36"/>
      <c r="C30" s="35"/>
      <c r="D30" s="26" t="s">
        <v>113</v>
      </c>
      <c r="E30" s="35"/>
      <c r="F30" s="35"/>
      <c r="G30" s="35"/>
      <c r="H30" s="35"/>
      <c r="I30" s="35"/>
      <c r="J30" s="34">
        <f>J96</f>
        <v>0</v>
      </c>
      <c r="K30" s="35"/>
      <c r="L30" s="48"/>
      <c r="S30" s="35"/>
      <c r="T30" s="35"/>
      <c r="U30" s="35"/>
      <c r="V30" s="35"/>
      <c r="W30" s="35"/>
      <c r="X30" s="35"/>
      <c r="Y30" s="35"/>
      <c r="Z30" s="35"/>
      <c r="AA30" s="35"/>
      <c r="AB30" s="35"/>
      <c r="AC30" s="35"/>
      <c r="AD30" s="35"/>
      <c r="AE30" s="35"/>
    </row>
    <row r="31" spans="1:31" s="2" customFormat="1" ht="14.45" customHeight="1">
      <c r="A31" s="35"/>
      <c r="B31" s="36"/>
      <c r="C31" s="35"/>
      <c r="D31" s="33" t="s">
        <v>101</v>
      </c>
      <c r="E31" s="35"/>
      <c r="F31" s="35"/>
      <c r="G31" s="35"/>
      <c r="H31" s="35"/>
      <c r="I31" s="35"/>
      <c r="J31" s="34">
        <f>J102</f>
        <v>0</v>
      </c>
      <c r="K31" s="35"/>
      <c r="L31" s="48"/>
      <c r="S31" s="35"/>
      <c r="T31" s="35"/>
      <c r="U31" s="35"/>
      <c r="V31" s="35"/>
      <c r="W31" s="35"/>
      <c r="X31" s="35"/>
      <c r="Y31" s="35"/>
      <c r="Z31" s="35"/>
      <c r="AA31" s="35"/>
      <c r="AB31" s="35"/>
      <c r="AC31" s="35"/>
      <c r="AD31" s="35"/>
      <c r="AE31" s="35"/>
    </row>
    <row r="32" spans="1:31" s="2" customFormat="1" ht="25.35" customHeight="1">
      <c r="A32" s="35"/>
      <c r="B32" s="36"/>
      <c r="C32" s="35"/>
      <c r="D32" s="116" t="s">
        <v>36</v>
      </c>
      <c r="E32" s="35"/>
      <c r="F32" s="35"/>
      <c r="G32" s="35"/>
      <c r="H32" s="35"/>
      <c r="I32" s="35"/>
      <c r="J32" s="77">
        <f>ROUND(J30 + J31, 2)</f>
        <v>0</v>
      </c>
      <c r="K32" s="35"/>
      <c r="L32" s="48"/>
      <c r="S32" s="35"/>
      <c r="T32" s="35"/>
      <c r="U32" s="35"/>
      <c r="V32" s="35"/>
      <c r="W32" s="35"/>
      <c r="X32" s="35"/>
      <c r="Y32" s="35"/>
      <c r="Z32" s="35"/>
      <c r="AA32" s="35"/>
      <c r="AB32" s="35"/>
      <c r="AC32" s="35"/>
      <c r="AD32" s="35"/>
      <c r="AE32" s="35"/>
    </row>
    <row r="33" spans="1:31" s="2" customFormat="1" ht="6.95" customHeight="1">
      <c r="A33" s="35"/>
      <c r="B33" s="36"/>
      <c r="C33" s="35"/>
      <c r="D33" s="72"/>
      <c r="E33" s="72"/>
      <c r="F33" s="72"/>
      <c r="G33" s="72"/>
      <c r="H33" s="72"/>
      <c r="I33" s="72"/>
      <c r="J33" s="72"/>
      <c r="K33" s="72"/>
      <c r="L33" s="48"/>
      <c r="S33" s="35"/>
      <c r="T33" s="35"/>
      <c r="U33" s="35"/>
      <c r="V33" s="35"/>
      <c r="W33" s="35"/>
      <c r="X33" s="35"/>
      <c r="Y33" s="35"/>
      <c r="Z33" s="35"/>
      <c r="AA33" s="35"/>
      <c r="AB33" s="35"/>
      <c r="AC33" s="35"/>
      <c r="AD33" s="35"/>
      <c r="AE33" s="35"/>
    </row>
    <row r="34" spans="1:31" s="2" customFormat="1" ht="14.45" customHeight="1">
      <c r="A34" s="35"/>
      <c r="B34" s="36"/>
      <c r="C34" s="35"/>
      <c r="D34" s="35"/>
      <c r="E34" s="35"/>
      <c r="F34" s="39" t="s">
        <v>38</v>
      </c>
      <c r="G34" s="35"/>
      <c r="H34" s="35"/>
      <c r="I34" s="39" t="s">
        <v>37</v>
      </c>
      <c r="J34" s="39" t="s">
        <v>39</v>
      </c>
      <c r="K34" s="35"/>
      <c r="L34" s="48"/>
      <c r="S34" s="35"/>
      <c r="T34" s="35"/>
      <c r="U34" s="35"/>
      <c r="V34" s="35"/>
      <c r="W34" s="35"/>
      <c r="X34" s="35"/>
      <c r="Y34" s="35"/>
      <c r="Z34" s="35"/>
      <c r="AA34" s="35"/>
      <c r="AB34" s="35"/>
      <c r="AC34" s="35"/>
      <c r="AD34" s="35"/>
      <c r="AE34" s="35"/>
    </row>
    <row r="35" spans="1:31" s="2" customFormat="1" ht="14.45" customHeight="1">
      <c r="A35" s="35"/>
      <c r="B35" s="36"/>
      <c r="C35" s="35"/>
      <c r="D35" s="117" t="s">
        <v>40</v>
      </c>
      <c r="E35" s="41" t="s">
        <v>41</v>
      </c>
      <c r="F35" s="118">
        <f>ROUND((SUM(BE102:BE109) + SUM(BE129:BE206)),  2)</f>
        <v>0</v>
      </c>
      <c r="G35" s="119"/>
      <c r="H35" s="119"/>
      <c r="I35" s="120">
        <v>0.2</v>
      </c>
      <c r="J35" s="118">
        <f>ROUND(((SUM(BE102:BE109) + SUM(BE129:BE206))*I35),  2)</f>
        <v>0</v>
      </c>
      <c r="K35" s="35"/>
      <c r="L35" s="48"/>
      <c r="S35" s="35"/>
      <c r="T35" s="35"/>
      <c r="U35" s="35"/>
      <c r="V35" s="35"/>
      <c r="W35" s="35"/>
      <c r="X35" s="35"/>
      <c r="Y35" s="35"/>
      <c r="Z35" s="35"/>
      <c r="AA35" s="35"/>
      <c r="AB35" s="35"/>
      <c r="AC35" s="35"/>
      <c r="AD35" s="35"/>
      <c r="AE35" s="35"/>
    </row>
    <row r="36" spans="1:31" s="2" customFormat="1" ht="14.45" customHeight="1">
      <c r="A36" s="35"/>
      <c r="B36" s="36"/>
      <c r="C36" s="35"/>
      <c r="D36" s="35"/>
      <c r="E36" s="41" t="s">
        <v>42</v>
      </c>
      <c r="F36" s="118">
        <f>ROUND((SUM(BF102:BF109) + SUM(BF129:BF206)),  2)</f>
        <v>0</v>
      </c>
      <c r="G36" s="119"/>
      <c r="H36" s="119"/>
      <c r="I36" s="120">
        <v>0.2</v>
      </c>
      <c r="J36" s="118">
        <f>ROUND(((SUM(BF102:BF109) + SUM(BF129:BF206))*I36),  2)</f>
        <v>0</v>
      </c>
      <c r="K36" s="35"/>
      <c r="L36" s="48"/>
      <c r="S36" s="35"/>
      <c r="T36" s="35"/>
      <c r="U36" s="35"/>
      <c r="V36" s="35"/>
      <c r="W36" s="35"/>
      <c r="X36" s="35"/>
      <c r="Y36" s="35"/>
      <c r="Z36" s="35"/>
      <c r="AA36" s="35"/>
      <c r="AB36" s="35"/>
      <c r="AC36" s="35"/>
      <c r="AD36" s="35"/>
      <c r="AE36" s="35"/>
    </row>
    <row r="37" spans="1:31" s="2" customFormat="1" ht="14.45" hidden="1" customHeight="1">
      <c r="A37" s="35"/>
      <c r="B37" s="36"/>
      <c r="C37" s="35"/>
      <c r="D37" s="35"/>
      <c r="E37" s="28" t="s">
        <v>43</v>
      </c>
      <c r="F37" s="121">
        <f>ROUND((SUM(BG102:BG109) + SUM(BG129:BG206)),  2)</f>
        <v>0</v>
      </c>
      <c r="G37" s="35"/>
      <c r="H37" s="35"/>
      <c r="I37" s="122">
        <v>0.2</v>
      </c>
      <c r="J37" s="121">
        <f>0</f>
        <v>0</v>
      </c>
      <c r="K37" s="35"/>
      <c r="L37" s="48"/>
      <c r="S37" s="35"/>
      <c r="T37" s="35"/>
      <c r="U37" s="35"/>
      <c r="V37" s="35"/>
      <c r="W37" s="35"/>
      <c r="X37" s="35"/>
      <c r="Y37" s="35"/>
      <c r="Z37" s="35"/>
      <c r="AA37" s="35"/>
      <c r="AB37" s="35"/>
      <c r="AC37" s="35"/>
      <c r="AD37" s="35"/>
      <c r="AE37" s="35"/>
    </row>
    <row r="38" spans="1:31" s="2" customFormat="1" ht="14.45" hidden="1" customHeight="1">
      <c r="A38" s="35"/>
      <c r="B38" s="36"/>
      <c r="C38" s="35"/>
      <c r="D38" s="35"/>
      <c r="E38" s="28" t="s">
        <v>44</v>
      </c>
      <c r="F38" s="121">
        <f>ROUND((SUM(BH102:BH109) + SUM(BH129:BH206)),  2)</f>
        <v>0</v>
      </c>
      <c r="G38" s="35"/>
      <c r="H38" s="35"/>
      <c r="I38" s="122">
        <v>0.2</v>
      </c>
      <c r="J38" s="121">
        <f>0</f>
        <v>0</v>
      </c>
      <c r="K38" s="35"/>
      <c r="L38" s="48"/>
      <c r="S38" s="35"/>
      <c r="T38" s="35"/>
      <c r="U38" s="35"/>
      <c r="V38" s="35"/>
      <c r="W38" s="35"/>
      <c r="X38" s="35"/>
      <c r="Y38" s="35"/>
      <c r="Z38" s="35"/>
      <c r="AA38" s="35"/>
      <c r="AB38" s="35"/>
      <c r="AC38" s="35"/>
      <c r="AD38" s="35"/>
      <c r="AE38" s="35"/>
    </row>
    <row r="39" spans="1:31" s="2" customFormat="1" ht="14.45" hidden="1" customHeight="1">
      <c r="A39" s="35"/>
      <c r="B39" s="36"/>
      <c r="C39" s="35"/>
      <c r="D39" s="35"/>
      <c r="E39" s="41" t="s">
        <v>45</v>
      </c>
      <c r="F39" s="118">
        <f>ROUND((SUM(BI102:BI109) + SUM(BI129:BI206)),  2)</f>
        <v>0</v>
      </c>
      <c r="G39" s="119"/>
      <c r="H39" s="119"/>
      <c r="I39" s="120">
        <v>0</v>
      </c>
      <c r="J39" s="118">
        <f>0</f>
        <v>0</v>
      </c>
      <c r="K39" s="35"/>
      <c r="L39" s="48"/>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8"/>
      <c r="S40" s="35"/>
      <c r="T40" s="35"/>
      <c r="U40" s="35"/>
      <c r="V40" s="35"/>
      <c r="W40" s="35"/>
      <c r="X40" s="35"/>
      <c r="Y40" s="35"/>
      <c r="Z40" s="35"/>
      <c r="AA40" s="35"/>
      <c r="AB40" s="35"/>
      <c r="AC40" s="35"/>
      <c r="AD40" s="35"/>
      <c r="AE40" s="35"/>
    </row>
    <row r="41" spans="1:31" s="2" customFormat="1" ht="25.35" customHeight="1">
      <c r="A41" s="35"/>
      <c r="B41" s="36"/>
      <c r="C41" s="109"/>
      <c r="D41" s="123" t="s">
        <v>46</v>
      </c>
      <c r="E41" s="66"/>
      <c r="F41" s="66"/>
      <c r="G41" s="124" t="s">
        <v>47</v>
      </c>
      <c r="H41" s="125" t="s">
        <v>48</v>
      </c>
      <c r="I41" s="66"/>
      <c r="J41" s="126">
        <f>SUM(J32:J39)</f>
        <v>0</v>
      </c>
      <c r="K41" s="127"/>
      <c r="L41" s="48"/>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8"/>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8"/>
      <c r="D50" s="49" t="s">
        <v>49</v>
      </c>
      <c r="E50" s="50"/>
      <c r="F50" s="50"/>
      <c r="G50" s="49" t="s">
        <v>50</v>
      </c>
      <c r="H50" s="50"/>
      <c r="I50" s="50"/>
      <c r="J50" s="50"/>
      <c r="K50" s="50"/>
      <c r="L50" s="48"/>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36"/>
      <c r="C61" s="35"/>
      <c r="D61" s="51" t="s">
        <v>51</v>
      </c>
      <c r="E61" s="38"/>
      <c r="F61" s="128" t="s">
        <v>52</v>
      </c>
      <c r="G61" s="51" t="s">
        <v>51</v>
      </c>
      <c r="H61" s="38"/>
      <c r="I61" s="38"/>
      <c r="J61" s="129" t="s">
        <v>52</v>
      </c>
      <c r="K61" s="38"/>
      <c r="L61" s="48"/>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36"/>
      <c r="C65" s="35"/>
      <c r="D65" s="49" t="s">
        <v>53</v>
      </c>
      <c r="E65" s="52"/>
      <c r="F65" s="52"/>
      <c r="G65" s="49" t="s">
        <v>54</v>
      </c>
      <c r="H65" s="52"/>
      <c r="I65" s="52"/>
      <c r="J65" s="52"/>
      <c r="K65" s="52"/>
      <c r="L65" s="48"/>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36"/>
      <c r="C76" s="35"/>
      <c r="D76" s="51" t="s">
        <v>51</v>
      </c>
      <c r="E76" s="38"/>
      <c r="F76" s="128" t="s">
        <v>52</v>
      </c>
      <c r="G76" s="51" t="s">
        <v>51</v>
      </c>
      <c r="H76" s="38"/>
      <c r="I76" s="38"/>
      <c r="J76" s="129" t="s">
        <v>52</v>
      </c>
      <c r="K76" s="38"/>
      <c r="L76" s="48"/>
      <c r="S76" s="35"/>
      <c r="T76" s="35"/>
      <c r="U76" s="35"/>
      <c r="V76" s="35"/>
      <c r="W76" s="35"/>
      <c r="X76" s="35"/>
      <c r="Y76" s="35"/>
      <c r="Z76" s="35"/>
      <c r="AA76" s="35"/>
      <c r="AB76" s="35"/>
      <c r="AC76" s="35"/>
      <c r="AD76" s="35"/>
      <c r="AE76" s="35"/>
    </row>
    <row r="77" spans="1:31" s="2" customFormat="1" ht="14.45" customHeight="1">
      <c r="A77" s="35"/>
      <c r="B77" s="53"/>
      <c r="C77" s="54"/>
      <c r="D77" s="54"/>
      <c r="E77" s="54"/>
      <c r="F77" s="54"/>
      <c r="G77" s="54"/>
      <c r="H77" s="54"/>
      <c r="I77" s="54"/>
      <c r="J77" s="54"/>
      <c r="K77" s="54"/>
      <c r="L77" s="48"/>
      <c r="S77" s="35"/>
      <c r="T77" s="35"/>
      <c r="U77" s="35"/>
      <c r="V77" s="35"/>
      <c r="W77" s="35"/>
      <c r="X77" s="35"/>
      <c r="Y77" s="35"/>
      <c r="Z77" s="35"/>
      <c r="AA77" s="35"/>
      <c r="AB77" s="35"/>
      <c r="AC77" s="35"/>
      <c r="AD77" s="35"/>
      <c r="AE77" s="35"/>
    </row>
    <row r="81" spans="1:47" s="2" customFormat="1" ht="6.95" customHeight="1">
      <c r="A81" s="35"/>
      <c r="B81" s="55"/>
      <c r="C81" s="56"/>
      <c r="D81" s="56"/>
      <c r="E81" s="56"/>
      <c r="F81" s="56"/>
      <c r="G81" s="56"/>
      <c r="H81" s="56"/>
      <c r="I81" s="56"/>
      <c r="J81" s="56"/>
      <c r="K81" s="56"/>
      <c r="L81" s="48"/>
      <c r="S81" s="35"/>
      <c r="T81" s="35"/>
      <c r="U81" s="35"/>
      <c r="V81" s="35"/>
      <c r="W81" s="35"/>
      <c r="X81" s="35"/>
      <c r="Y81" s="35"/>
      <c r="Z81" s="35"/>
      <c r="AA81" s="35"/>
      <c r="AB81" s="35"/>
      <c r="AC81" s="35"/>
      <c r="AD81" s="35"/>
      <c r="AE81" s="35"/>
    </row>
    <row r="82" spans="1:47" s="2" customFormat="1" ht="24.95" customHeight="1">
      <c r="A82" s="35"/>
      <c r="B82" s="36"/>
      <c r="C82" s="22" t="s">
        <v>114</v>
      </c>
      <c r="D82" s="35"/>
      <c r="E82" s="35"/>
      <c r="F82" s="35"/>
      <c r="G82" s="35"/>
      <c r="H82" s="35"/>
      <c r="I82" s="35"/>
      <c r="J82" s="35"/>
      <c r="K82" s="35"/>
      <c r="L82" s="48"/>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8"/>
      <c r="S83" s="35"/>
      <c r="T83" s="35"/>
      <c r="U83" s="35"/>
      <c r="V83" s="35"/>
      <c r="W83" s="35"/>
      <c r="X83" s="35"/>
      <c r="Y83" s="35"/>
      <c r="Z83" s="35"/>
      <c r="AA83" s="35"/>
      <c r="AB83" s="35"/>
      <c r="AC83" s="35"/>
      <c r="AD83" s="35"/>
      <c r="AE83" s="35"/>
    </row>
    <row r="84" spans="1:47" s="2" customFormat="1" ht="12" customHeight="1">
      <c r="A84" s="35"/>
      <c r="B84" s="36"/>
      <c r="C84" s="28" t="s">
        <v>14</v>
      </c>
      <c r="D84" s="35"/>
      <c r="E84" s="35"/>
      <c r="F84" s="35"/>
      <c r="G84" s="35"/>
      <c r="H84" s="35"/>
      <c r="I84" s="35"/>
      <c r="J84" s="35"/>
      <c r="K84" s="35"/>
      <c r="L84" s="48"/>
      <c r="S84" s="35"/>
      <c r="T84" s="35"/>
      <c r="U84" s="35"/>
      <c r="V84" s="35"/>
      <c r="W84" s="35"/>
      <c r="X84" s="35"/>
      <c r="Y84" s="35"/>
      <c r="Z84" s="35"/>
      <c r="AA84" s="35"/>
      <c r="AB84" s="35"/>
      <c r="AC84" s="35"/>
      <c r="AD84" s="35"/>
      <c r="AE84" s="35"/>
    </row>
    <row r="85" spans="1:47" s="2" customFormat="1" ht="16.5" customHeight="1">
      <c r="A85" s="35"/>
      <c r="B85" s="36"/>
      <c r="C85" s="35"/>
      <c r="D85" s="35"/>
      <c r="E85" s="288" t="str">
        <f>E7</f>
        <v>Komunitná záhrada v meste Spišská Belá</v>
      </c>
      <c r="F85" s="289"/>
      <c r="G85" s="289"/>
      <c r="H85" s="289"/>
      <c r="I85" s="35"/>
      <c r="J85" s="35"/>
      <c r="K85" s="35"/>
      <c r="L85" s="48"/>
      <c r="S85" s="35"/>
      <c r="T85" s="35"/>
      <c r="U85" s="35"/>
      <c r="V85" s="35"/>
      <c r="W85" s="35"/>
      <c r="X85" s="35"/>
      <c r="Y85" s="35"/>
      <c r="Z85" s="35"/>
      <c r="AA85" s="35"/>
      <c r="AB85" s="35"/>
      <c r="AC85" s="35"/>
      <c r="AD85" s="35"/>
      <c r="AE85" s="35"/>
    </row>
    <row r="86" spans="1:47" s="2" customFormat="1" ht="12" customHeight="1">
      <c r="A86" s="35"/>
      <c r="B86" s="36"/>
      <c r="C86" s="28" t="s">
        <v>111</v>
      </c>
      <c r="D86" s="35"/>
      <c r="E86" s="35"/>
      <c r="F86" s="35"/>
      <c r="G86" s="35"/>
      <c r="H86" s="35"/>
      <c r="I86" s="35"/>
      <c r="J86" s="35"/>
      <c r="K86" s="35"/>
      <c r="L86" s="48"/>
      <c r="S86" s="35"/>
      <c r="T86" s="35"/>
      <c r="U86" s="35"/>
      <c r="V86" s="35"/>
      <c r="W86" s="35"/>
      <c r="X86" s="35"/>
      <c r="Y86" s="35"/>
      <c r="Z86" s="35"/>
      <c r="AA86" s="35"/>
      <c r="AB86" s="35"/>
      <c r="AC86" s="35"/>
      <c r="AD86" s="35"/>
      <c r="AE86" s="35"/>
    </row>
    <row r="87" spans="1:47" s="2" customFormat="1" ht="16.5" customHeight="1">
      <c r="A87" s="35"/>
      <c r="B87" s="36"/>
      <c r="C87" s="35"/>
      <c r="D87" s="35"/>
      <c r="E87" s="240" t="str">
        <f>E9</f>
        <v>SO 04 - Verejné osvetlenie</v>
      </c>
      <c r="F87" s="290"/>
      <c r="G87" s="290"/>
      <c r="H87" s="290"/>
      <c r="I87" s="35"/>
      <c r="J87" s="35"/>
      <c r="K87" s="35"/>
      <c r="L87" s="48"/>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8"/>
      <c r="S88" s="35"/>
      <c r="T88" s="35"/>
      <c r="U88" s="35"/>
      <c r="V88" s="35"/>
      <c r="W88" s="35"/>
      <c r="X88" s="35"/>
      <c r="Y88" s="35"/>
      <c r="Z88" s="35"/>
      <c r="AA88" s="35"/>
      <c r="AB88" s="35"/>
      <c r="AC88" s="35"/>
      <c r="AD88" s="35"/>
      <c r="AE88" s="35"/>
    </row>
    <row r="89" spans="1:47" s="2" customFormat="1" ht="12" customHeight="1">
      <c r="A89" s="35"/>
      <c r="B89" s="36"/>
      <c r="C89" s="28" t="s">
        <v>18</v>
      </c>
      <c r="D89" s="35"/>
      <c r="E89" s="35"/>
      <c r="F89" s="26" t="str">
        <f>F12</f>
        <v>Spišská Belá</v>
      </c>
      <c r="G89" s="35"/>
      <c r="H89" s="35"/>
      <c r="I89" s="28" t="s">
        <v>20</v>
      </c>
      <c r="J89" s="61" t="str">
        <f>IF(J12="","",J12)</f>
        <v>11. 8. 2022</v>
      </c>
      <c r="K89" s="35"/>
      <c r="L89" s="48"/>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8"/>
      <c r="S90" s="35"/>
      <c r="T90" s="35"/>
      <c r="U90" s="35"/>
      <c r="V90" s="35"/>
      <c r="W90" s="35"/>
      <c r="X90" s="35"/>
      <c r="Y90" s="35"/>
      <c r="Z90" s="35"/>
      <c r="AA90" s="35"/>
      <c r="AB90" s="35"/>
      <c r="AC90" s="35"/>
      <c r="AD90" s="35"/>
      <c r="AE90" s="35"/>
    </row>
    <row r="91" spans="1:47" s="2" customFormat="1" ht="15.2" customHeight="1">
      <c r="A91" s="35"/>
      <c r="B91" s="36"/>
      <c r="C91" s="28" t="s">
        <v>22</v>
      </c>
      <c r="D91" s="35"/>
      <c r="E91" s="35"/>
      <c r="F91" s="26" t="str">
        <f>E15</f>
        <v>Mestský úrad Spišská Belá</v>
      </c>
      <c r="G91" s="35"/>
      <c r="H91" s="35"/>
      <c r="I91" s="28" t="s">
        <v>28</v>
      </c>
      <c r="J91" s="31" t="str">
        <f>E21</f>
        <v>2ka, s.r.o.</v>
      </c>
      <c r="K91" s="35"/>
      <c r="L91" s="48"/>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ROSOFT, s.r.o.</v>
      </c>
      <c r="K92" s="35"/>
      <c r="L92" s="48"/>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8"/>
      <c r="S93" s="35"/>
      <c r="T93" s="35"/>
      <c r="U93" s="35"/>
      <c r="V93" s="35"/>
      <c r="W93" s="35"/>
      <c r="X93" s="35"/>
      <c r="Y93" s="35"/>
      <c r="Z93" s="35"/>
      <c r="AA93" s="35"/>
      <c r="AB93" s="35"/>
      <c r="AC93" s="35"/>
      <c r="AD93" s="35"/>
      <c r="AE93" s="35"/>
    </row>
    <row r="94" spans="1:47" s="2" customFormat="1" ht="29.25" customHeight="1">
      <c r="A94" s="35"/>
      <c r="B94" s="36"/>
      <c r="C94" s="130" t="s">
        <v>115</v>
      </c>
      <c r="D94" s="109"/>
      <c r="E94" s="109"/>
      <c r="F94" s="109"/>
      <c r="G94" s="109"/>
      <c r="H94" s="109"/>
      <c r="I94" s="109"/>
      <c r="J94" s="131" t="s">
        <v>116</v>
      </c>
      <c r="K94" s="109"/>
      <c r="L94" s="48"/>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8"/>
      <c r="S95" s="35"/>
      <c r="T95" s="35"/>
      <c r="U95" s="35"/>
      <c r="V95" s="35"/>
      <c r="W95" s="35"/>
      <c r="X95" s="35"/>
      <c r="Y95" s="35"/>
      <c r="Z95" s="35"/>
      <c r="AA95" s="35"/>
      <c r="AB95" s="35"/>
      <c r="AC95" s="35"/>
      <c r="AD95" s="35"/>
      <c r="AE95" s="35"/>
    </row>
    <row r="96" spans="1:47" s="2" customFormat="1" ht="22.9" customHeight="1">
      <c r="A96" s="35"/>
      <c r="B96" s="36"/>
      <c r="C96" s="132" t="s">
        <v>117</v>
      </c>
      <c r="D96" s="35"/>
      <c r="E96" s="35"/>
      <c r="F96" s="35"/>
      <c r="G96" s="35"/>
      <c r="H96" s="35"/>
      <c r="I96" s="35"/>
      <c r="J96" s="77">
        <f>J129</f>
        <v>0</v>
      </c>
      <c r="K96" s="35"/>
      <c r="L96" s="48"/>
      <c r="S96" s="35"/>
      <c r="T96" s="35"/>
      <c r="U96" s="35"/>
      <c r="V96" s="35"/>
      <c r="W96" s="35"/>
      <c r="X96" s="35"/>
      <c r="Y96" s="35"/>
      <c r="Z96" s="35"/>
      <c r="AA96" s="35"/>
      <c r="AB96" s="35"/>
      <c r="AC96" s="35"/>
      <c r="AD96" s="35"/>
      <c r="AE96" s="35"/>
      <c r="AU96" s="18" t="s">
        <v>118</v>
      </c>
    </row>
    <row r="97" spans="1:65" s="9" customFormat="1" ht="24.95" customHeight="1">
      <c r="B97" s="133"/>
      <c r="D97" s="134" t="s">
        <v>663</v>
      </c>
      <c r="E97" s="135"/>
      <c r="F97" s="135"/>
      <c r="G97" s="135"/>
      <c r="H97" s="135"/>
      <c r="I97" s="135"/>
      <c r="J97" s="136">
        <f>J130</f>
        <v>0</v>
      </c>
      <c r="L97" s="133"/>
    </row>
    <row r="98" spans="1:65" s="10" customFormat="1" ht="19.899999999999999" customHeight="1">
      <c r="B98" s="137"/>
      <c r="D98" s="138" t="s">
        <v>664</v>
      </c>
      <c r="E98" s="139"/>
      <c r="F98" s="139"/>
      <c r="G98" s="139"/>
      <c r="H98" s="139"/>
      <c r="I98" s="139"/>
      <c r="J98" s="140">
        <f>J131</f>
        <v>0</v>
      </c>
      <c r="L98" s="137"/>
    </row>
    <row r="99" spans="1:65" s="9" customFormat="1" ht="24.95" customHeight="1">
      <c r="B99" s="133"/>
      <c r="D99" s="134" t="s">
        <v>665</v>
      </c>
      <c r="E99" s="135"/>
      <c r="F99" s="135"/>
      <c r="G99" s="135"/>
      <c r="H99" s="135"/>
      <c r="I99" s="135"/>
      <c r="J99" s="136">
        <f>J194</f>
        <v>0</v>
      </c>
      <c r="L99" s="133"/>
    </row>
    <row r="100" spans="1:65" s="2" customFormat="1" ht="21.75" customHeight="1">
      <c r="A100" s="35"/>
      <c r="B100" s="36"/>
      <c r="C100" s="35"/>
      <c r="D100" s="35"/>
      <c r="E100" s="35"/>
      <c r="F100" s="35"/>
      <c r="G100" s="35"/>
      <c r="H100" s="35"/>
      <c r="I100" s="35"/>
      <c r="J100" s="35"/>
      <c r="K100" s="35"/>
      <c r="L100" s="48"/>
      <c r="S100" s="35"/>
      <c r="T100" s="35"/>
      <c r="U100" s="35"/>
      <c r="V100" s="35"/>
      <c r="W100" s="35"/>
      <c r="X100" s="35"/>
      <c r="Y100" s="35"/>
      <c r="Z100" s="35"/>
      <c r="AA100" s="35"/>
      <c r="AB100" s="35"/>
      <c r="AC100" s="35"/>
      <c r="AD100" s="35"/>
      <c r="AE100" s="35"/>
    </row>
    <row r="101" spans="1:65" s="2" customFormat="1" ht="6.95" customHeight="1">
      <c r="A101" s="35"/>
      <c r="B101" s="36"/>
      <c r="C101" s="35"/>
      <c r="D101" s="35"/>
      <c r="E101" s="35"/>
      <c r="F101" s="35"/>
      <c r="G101" s="35"/>
      <c r="H101" s="35"/>
      <c r="I101" s="35"/>
      <c r="J101" s="35"/>
      <c r="K101" s="35"/>
      <c r="L101" s="48"/>
      <c r="S101" s="35"/>
      <c r="T101" s="35"/>
      <c r="U101" s="35"/>
      <c r="V101" s="35"/>
      <c r="W101" s="35"/>
      <c r="X101" s="35"/>
      <c r="Y101" s="35"/>
      <c r="Z101" s="35"/>
      <c r="AA101" s="35"/>
      <c r="AB101" s="35"/>
      <c r="AC101" s="35"/>
      <c r="AD101" s="35"/>
      <c r="AE101" s="35"/>
    </row>
    <row r="102" spans="1:65" s="2" customFormat="1" ht="29.25" customHeight="1">
      <c r="A102" s="35"/>
      <c r="B102" s="36"/>
      <c r="C102" s="132" t="s">
        <v>130</v>
      </c>
      <c r="D102" s="35"/>
      <c r="E102" s="35"/>
      <c r="F102" s="35"/>
      <c r="G102" s="35"/>
      <c r="H102" s="35"/>
      <c r="I102" s="35"/>
      <c r="J102" s="141">
        <f>ROUND(J103 + J104 + J105 + J106 + J107 + J108,2)</f>
        <v>0</v>
      </c>
      <c r="K102" s="35"/>
      <c r="L102" s="48"/>
      <c r="N102" s="142" t="s">
        <v>40</v>
      </c>
      <c r="S102" s="35"/>
      <c r="T102" s="35"/>
      <c r="U102" s="35"/>
      <c r="V102" s="35"/>
      <c r="W102" s="35"/>
      <c r="X102" s="35"/>
      <c r="Y102" s="35"/>
      <c r="Z102" s="35"/>
      <c r="AA102" s="35"/>
      <c r="AB102" s="35"/>
      <c r="AC102" s="35"/>
      <c r="AD102" s="35"/>
      <c r="AE102" s="35"/>
    </row>
    <row r="103" spans="1:65" s="2" customFormat="1" ht="18" customHeight="1">
      <c r="A103" s="35"/>
      <c r="B103" s="143"/>
      <c r="C103" s="144"/>
      <c r="D103" s="260" t="s">
        <v>131</v>
      </c>
      <c r="E103" s="292"/>
      <c r="F103" s="292"/>
      <c r="G103" s="144"/>
      <c r="H103" s="144"/>
      <c r="I103" s="144"/>
      <c r="J103" s="100">
        <v>0</v>
      </c>
      <c r="K103" s="144"/>
      <c r="L103" s="146"/>
      <c r="M103" s="147"/>
      <c r="N103" s="148" t="s">
        <v>42</v>
      </c>
      <c r="O103" s="147"/>
      <c r="P103" s="147"/>
      <c r="Q103" s="147"/>
      <c r="R103" s="147"/>
      <c r="S103" s="144"/>
      <c r="T103" s="144"/>
      <c r="U103" s="144"/>
      <c r="V103" s="144"/>
      <c r="W103" s="144"/>
      <c r="X103" s="144"/>
      <c r="Y103" s="144"/>
      <c r="Z103" s="144"/>
      <c r="AA103" s="144"/>
      <c r="AB103" s="144"/>
      <c r="AC103" s="144"/>
      <c r="AD103" s="144"/>
      <c r="AE103" s="144"/>
      <c r="AF103" s="147"/>
      <c r="AG103" s="147"/>
      <c r="AH103" s="147"/>
      <c r="AI103" s="147"/>
      <c r="AJ103" s="147"/>
      <c r="AK103" s="147"/>
      <c r="AL103" s="147"/>
      <c r="AM103" s="147"/>
      <c r="AN103" s="147"/>
      <c r="AO103" s="147"/>
      <c r="AP103" s="147"/>
      <c r="AQ103" s="147"/>
      <c r="AR103" s="147"/>
      <c r="AS103" s="147"/>
      <c r="AT103" s="147"/>
      <c r="AU103" s="147"/>
      <c r="AV103" s="147"/>
      <c r="AW103" s="147"/>
      <c r="AX103" s="147"/>
      <c r="AY103" s="149" t="s">
        <v>132</v>
      </c>
      <c r="AZ103" s="147"/>
      <c r="BA103" s="147"/>
      <c r="BB103" s="147"/>
      <c r="BC103" s="147"/>
      <c r="BD103" s="147"/>
      <c r="BE103" s="150">
        <f t="shared" ref="BE103:BE108" si="0">IF(N103="základná",J103,0)</f>
        <v>0</v>
      </c>
      <c r="BF103" s="150">
        <f t="shared" ref="BF103:BF108" si="1">IF(N103="znížená",J103,0)</f>
        <v>0</v>
      </c>
      <c r="BG103" s="150">
        <f t="shared" ref="BG103:BG108" si="2">IF(N103="zákl. prenesená",J103,0)</f>
        <v>0</v>
      </c>
      <c r="BH103" s="150">
        <f t="shared" ref="BH103:BH108" si="3">IF(N103="zníž. prenesená",J103,0)</f>
        <v>0</v>
      </c>
      <c r="BI103" s="150">
        <f t="shared" ref="BI103:BI108" si="4">IF(N103="nulová",J103,0)</f>
        <v>0</v>
      </c>
      <c r="BJ103" s="149" t="s">
        <v>109</v>
      </c>
      <c r="BK103" s="147"/>
      <c r="BL103" s="147"/>
      <c r="BM103" s="147"/>
    </row>
    <row r="104" spans="1:65" s="2" customFormat="1" ht="18" customHeight="1">
      <c r="A104" s="35"/>
      <c r="B104" s="143"/>
      <c r="C104" s="144"/>
      <c r="D104" s="260" t="s">
        <v>133</v>
      </c>
      <c r="E104" s="292"/>
      <c r="F104" s="292"/>
      <c r="G104" s="144"/>
      <c r="H104" s="144"/>
      <c r="I104" s="144"/>
      <c r="J104" s="100">
        <v>0</v>
      </c>
      <c r="K104" s="144"/>
      <c r="L104" s="146"/>
      <c r="M104" s="147"/>
      <c r="N104" s="148" t="s">
        <v>42</v>
      </c>
      <c r="O104" s="147"/>
      <c r="P104" s="147"/>
      <c r="Q104" s="147"/>
      <c r="R104" s="147"/>
      <c r="S104" s="144"/>
      <c r="T104" s="144"/>
      <c r="U104" s="144"/>
      <c r="V104" s="144"/>
      <c r="W104" s="144"/>
      <c r="X104" s="144"/>
      <c r="Y104" s="144"/>
      <c r="Z104" s="144"/>
      <c r="AA104" s="144"/>
      <c r="AB104" s="144"/>
      <c r="AC104" s="144"/>
      <c r="AD104" s="144"/>
      <c r="AE104" s="144"/>
      <c r="AF104" s="147"/>
      <c r="AG104" s="147"/>
      <c r="AH104" s="147"/>
      <c r="AI104" s="147"/>
      <c r="AJ104" s="147"/>
      <c r="AK104" s="147"/>
      <c r="AL104" s="147"/>
      <c r="AM104" s="147"/>
      <c r="AN104" s="147"/>
      <c r="AO104" s="147"/>
      <c r="AP104" s="147"/>
      <c r="AQ104" s="147"/>
      <c r="AR104" s="147"/>
      <c r="AS104" s="147"/>
      <c r="AT104" s="147"/>
      <c r="AU104" s="147"/>
      <c r="AV104" s="147"/>
      <c r="AW104" s="147"/>
      <c r="AX104" s="147"/>
      <c r="AY104" s="149" t="s">
        <v>132</v>
      </c>
      <c r="AZ104" s="147"/>
      <c r="BA104" s="147"/>
      <c r="BB104" s="147"/>
      <c r="BC104" s="147"/>
      <c r="BD104" s="147"/>
      <c r="BE104" s="150">
        <f t="shared" si="0"/>
        <v>0</v>
      </c>
      <c r="BF104" s="150">
        <f t="shared" si="1"/>
        <v>0</v>
      </c>
      <c r="BG104" s="150">
        <f t="shared" si="2"/>
        <v>0</v>
      </c>
      <c r="BH104" s="150">
        <f t="shared" si="3"/>
        <v>0</v>
      </c>
      <c r="BI104" s="150">
        <f t="shared" si="4"/>
        <v>0</v>
      </c>
      <c r="BJ104" s="149" t="s">
        <v>109</v>
      </c>
      <c r="BK104" s="147"/>
      <c r="BL104" s="147"/>
      <c r="BM104" s="147"/>
    </row>
    <row r="105" spans="1:65" s="2" customFormat="1" ht="18" customHeight="1">
      <c r="A105" s="35"/>
      <c r="B105" s="143"/>
      <c r="C105" s="144"/>
      <c r="D105" s="260" t="s">
        <v>134</v>
      </c>
      <c r="E105" s="292"/>
      <c r="F105" s="292"/>
      <c r="G105" s="144"/>
      <c r="H105" s="144"/>
      <c r="I105" s="144"/>
      <c r="J105" s="100">
        <v>0</v>
      </c>
      <c r="K105" s="144"/>
      <c r="L105" s="146"/>
      <c r="M105" s="147"/>
      <c r="N105" s="148" t="s">
        <v>42</v>
      </c>
      <c r="O105" s="147"/>
      <c r="P105" s="147"/>
      <c r="Q105" s="147"/>
      <c r="R105" s="147"/>
      <c r="S105" s="144"/>
      <c r="T105" s="144"/>
      <c r="U105" s="144"/>
      <c r="V105" s="144"/>
      <c r="W105" s="144"/>
      <c r="X105" s="144"/>
      <c r="Y105" s="144"/>
      <c r="Z105" s="144"/>
      <c r="AA105" s="144"/>
      <c r="AB105" s="144"/>
      <c r="AC105" s="144"/>
      <c r="AD105" s="144"/>
      <c r="AE105" s="144"/>
      <c r="AF105" s="147"/>
      <c r="AG105" s="147"/>
      <c r="AH105" s="147"/>
      <c r="AI105" s="147"/>
      <c r="AJ105" s="147"/>
      <c r="AK105" s="147"/>
      <c r="AL105" s="147"/>
      <c r="AM105" s="147"/>
      <c r="AN105" s="147"/>
      <c r="AO105" s="147"/>
      <c r="AP105" s="147"/>
      <c r="AQ105" s="147"/>
      <c r="AR105" s="147"/>
      <c r="AS105" s="147"/>
      <c r="AT105" s="147"/>
      <c r="AU105" s="147"/>
      <c r="AV105" s="147"/>
      <c r="AW105" s="147"/>
      <c r="AX105" s="147"/>
      <c r="AY105" s="149" t="s">
        <v>132</v>
      </c>
      <c r="AZ105" s="147"/>
      <c r="BA105" s="147"/>
      <c r="BB105" s="147"/>
      <c r="BC105" s="147"/>
      <c r="BD105" s="147"/>
      <c r="BE105" s="150">
        <f t="shared" si="0"/>
        <v>0</v>
      </c>
      <c r="BF105" s="150">
        <f t="shared" si="1"/>
        <v>0</v>
      </c>
      <c r="BG105" s="150">
        <f t="shared" si="2"/>
        <v>0</v>
      </c>
      <c r="BH105" s="150">
        <f t="shared" si="3"/>
        <v>0</v>
      </c>
      <c r="BI105" s="150">
        <f t="shared" si="4"/>
        <v>0</v>
      </c>
      <c r="BJ105" s="149" t="s">
        <v>109</v>
      </c>
      <c r="BK105" s="147"/>
      <c r="BL105" s="147"/>
      <c r="BM105" s="147"/>
    </row>
    <row r="106" spans="1:65" s="2" customFormat="1" ht="18" customHeight="1">
      <c r="A106" s="35"/>
      <c r="B106" s="143"/>
      <c r="C106" s="144"/>
      <c r="D106" s="260" t="s">
        <v>135</v>
      </c>
      <c r="E106" s="292"/>
      <c r="F106" s="292"/>
      <c r="G106" s="144"/>
      <c r="H106" s="144"/>
      <c r="I106" s="144"/>
      <c r="J106" s="100">
        <v>0</v>
      </c>
      <c r="K106" s="144"/>
      <c r="L106" s="146"/>
      <c r="M106" s="147"/>
      <c r="N106" s="148" t="s">
        <v>42</v>
      </c>
      <c r="O106" s="147"/>
      <c r="P106" s="147"/>
      <c r="Q106" s="147"/>
      <c r="R106" s="147"/>
      <c r="S106" s="144"/>
      <c r="T106" s="144"/>
      <c r="U106" s="144"/>
      <c r="V106" s="144"/>
      <c r="W106" s="144"/>
      <c r="X106" s="144"/>
      <c r="Y106" s="144"/>
      <c r="Z106" s="144"/>
      <c r="AA106" s="144"/>
      <c r="AB106" s="144"/>
      <c r="AC106" s="144"/>
      <c r="AD106" s="144"/>
      <c r="AE106" s="144"/>
      <c r="AF106" s="147"/>
      <c r="AG106" s="147"/>
      <c r="AH106" s="147"/>
      <c r="AI106" s="147"/>
      <c r="AJ106" s="147"/>
      <c r="AK106" s="147"/>
      <c r="AL106" s="147"/>
      <c r="AM106" s="147"/>
      <c r="AN106" s="147"/>
      <c r="AO106" s="147"/>
      <c r="AP106" s="147"/>
      <c r="AQ106" s="147"/>
      <c r="AR106" s="147"/>
      <c r="AS106" s="147"/>
      <c r="AT106" s="147"/>
      <c r="AU106" s="147"/>
      <c r="AV106" s="147"/>
      <c r="AW106" s="147"/>
      <c r="AX106" s="147"/>
      <c r="AY106" s="149" t="s">
        <v>132</v>
      </c>
      <c r="AZ106" s="147"/>
      <c r="BA106" s="147"/>
      <c r="BB106" s="147"/>
      <c r="BC106" s="147"/>
      <c r="BD106" s="147"/>
      <c r="BE106" s="150">
        <f t="shared" si="0"/>
        <v>0</v>
      </c>
      <c r="BF106" s="150">
        <f t="shared" si="1"/>
        <v>0</v>
      </c>
      <c r="BG106" s="150">
        <f t="shared" si="2"/>
        <v>0</v>
      </c>
      <c r="BH106" s="150">
        <f t="shared" si="3"/>
        <v>0</v>
      </c>
      <c r="BI106" s="150">
        <f t="shared" si="4"/>
        <v>0</v>
      </c>
      <c r="BJ106" s="149" t="s">
        <v>109</v>
      </c>
      <c r="BK106" s="147"/>
      <c r="BL106" s="147"/>
      <c r="BM106" s="147"/>
    </row>
    <row r="107" spans="1:65" s="2" customFormat="1" ht="18" customHeight="1">
      <c r="A107" s="35"/>
      <c r="B107" s="143"/>
      <c r="C107" s="144"/>
      <c r="D107" s="260" t="s">
        <v>136</v>
      </c>
      <c r="E107" s="292"/>
      <c r="F107" s="292"/>
      <c r="G107" s="144"/>
      <c r="H107" s="144"/>
      <c r="I107" s="144"/>
      <c r="J107" s="100">
        <v>0</v>
      </c>
      <c r="K107" s="144"/>
      <c r="L107" s="146"/>
      <c r="M107" s="147"/>
      <c r="N107" s="148" t="s">
        <v>42</v>
      </c>
      <c r="O107" s="147"/>
      <c r="P107" s="147"/>
      <c r="Q107" s="147"/>
      <c r="R107" s="147"/>
      <c r="S107" s="144"/>
      <c r="T107" s="144"/>
      <c r="U107" s="144"/>
      <c r="V107" s="144"/>
      <c r="W107" s="144"/>
      <c r="X107" s="144"/>
      <c r="Y107" s="144"/>
      <c r="Z107" s="144"/>
      <c r="AA107" s="144"/>
      <c r="AB107" s="144"/>
      <c r="AC107" s="144"/>
      <c r="AD107" s="144"/>
      <c r="AE107" s="144"/>
      <c r="AF107" s="147"/>
      <c r="AG107" s="147"/>
      <c r="AH107" s="147"/>
      <c r="AI107" s="147"/>
      <c r="AJ107" s="147"/>
      <c r="AK107" s="147"/>
      <c r="AL107" s="147"/>
      <c r="AM107" s="147"/>
      <c r="AN107" s="147"/>
      <c r="AO107" s="147"/>
      <c r="AP107" s="147"/>
      <c r="AQ107" s="147"/>
      <c r="AR107" s="147"/>
      <c r="AS107" s="147"/>
      <c r="AT107" s="147"/>
      <c r="AU107" s="147"/>
      <c r="AV107" s="147"/>
      <c r="AW107" s="147"/>
      <c r="AX107" s="147"/>
      <c r="AY107" s="149" t="s">
        <v>132</v>
      </c>
      <c r="AZ107" s="147"/>
      <c r="BA107" s="147"/>
      <c r="BB107" s="147"/>
      <c r="BC107" s="147"/>
      <c r="BD107" s="147"/>
      <c r="BE107" s="150">
        <f t="shared" si="0"/>
        <v>0</v>
      </c>
      <c r="BF107" s="150">
        <f t="shared" si="1"/>
        <v>0</v>
      </c>
      <c r="BG107" s="150">
        <f t="shared" si="2"/>
        <v>0</v>
      </c>
      <c r="BH107" s="150">
        <f t="shared" si="3"/>
        <v>0</v>
      </c>
      <c r="BI107" s="150">
        <f t="shared" si="4"/>
        <v>0</v>
      </c>
      <c r="BJ107" s="149" t="s">
        <v>109</v>
      </c>
      <c r="BK107" s="147"/>
      <c r="BL107" s="147"/>
      <c r="BM107" s="147"/>
    </row>
    <row r="108" spans="1:65" s="2" customFormat="1" ht="18" customHeight="1">
      <c r="A108" s="35"/>
      <c r="B108" s="143"/>
      <c r="C108" s="144"/>
      <c r="D108" s="145" t="s">
        <v>137</v>
      </c>
      <c r="E108" s="144"/>
      <c r="F108" s="144"/>
      <c r="G108" s="144"/>
      <c r="H108" s="144"/>
      <c r="I108" s="144"/>
      <c r="J108" s="100">
        <f>ROUND(J30*T108,2)</f>
        <v>0</v>
      </c>
      <c r="K108" s="144"/>
      <c r="L108" s="146"/>
      <c r="M108" s="147"/>
      <c r="N108" s="148" t="s">
        <v>42</v>
      </c>
      <c r="O108" s="147"/>
      <c r="P108" s="147"/>
      <c r="Q108" s="147"/>
      <c r="R108" s="147"/>
      <c r="S108" s="144"/>
      <c r="T108" s="144"/>
      <c r="U108" s="144"/>
      <c r="V108" s="144"/>
      <c r="W108" s="144"/>
      <c r="X108" s="144"/>
      <c r="Y108" s="144"/>
      <c r="Z108" s="144"/>
      <c r="AA108" s="144"/>
      <c r="AB108" s="144"/>
      <c r="AC108" s="144"/>
      <c r="AD108" s="144"/>
      <c r="AE108" s="144"/>
      <c r="AF108" s="147"/>
      <c r="AG108" s="147"/>
      <c r="AH108" s="147"/>
      <c r="AI108" s="147"/>
      <c r="AJ108" s="147"/>
      <c r="AK108" s="147"/>
      <c r="AL108" s="147"/>
      <c r="AM108" s="147"/>
      <c r="AN108" s="147"/>
      <c r="AO108" s="147"/>
      <c r="AP108" s="147"/>
      <c r="AQ108" s="147"/>
      <c r="AR108" s="147"/>
      <c r="AS108" s="147"/>
      <c r="AT108" s="147"/>
      <c r="AU108" s="147"/>
      <c r="AV108" s="147"/>
      <c r="AW108" s="147"/>
      <c r="AX108" s="147"/>
      <c r="AY108" s="149" t="s">
        <v>138</v>
      </c>
      <c r="AZ108" s="147"/>
      <c r="BA108" s="147"/>
      <c r="BB108" s="147"/>
      <c r="BC108" s="147"/>
      <c r="BD108" s="147"/>
      <c r="BE108" s="150">
        <f t="shared" si="0"/>
        <v>0</v>
      </c>
      <c r="BF108" s="150">
        <f t="shared" si="1"/>
        <v>0</v>
      </c>
      <c r="BG108" s="150">
        <f t="shared" si="2"/>
        <v>0</v>
      </c>
      <c r="BH108" s="150">
        <f t="shared" si="3"/>
        <v>0</v>
      </c>
      <c r="BI108" s="150">
        <f t="shared" si="4"/>
        <v>0</v>
      </c>
      <c r="BJ108" s="149" t="s">
        <v>109</v>
      </c>
      <c r="BK108" s="147"/>
      <c r="BL108" s="147"/>
      <c r="BM108" s="147"/>
    </row>
    <row r="109" spans="1:65" s="2" customFormat="1" ht="11.25">
      <c r="A109" s="35"/>
      <c r="B109" s="36"/>
      <c r="C109" s="35"/>
      <c r="D109" s="35"/>
      <c r="E109" s="35"/>
      <c r="F109" s="35"/>
      <c r="G109" s="35"/>
      <c r="H109" s="35"/>
      <c r="I109" s="35"/>
      <c r="J109" s="35"/>
      <c r="K109" s="35"/>
      <c r="L109" s="48"/>
      <c r="S109" s="35"/>
      <c r="T109" s="35"/>
      <c r="U109" s="35"/>
      <c r="V109" s="35"/>
      <c r="W109" s="35"/>
      <c r="X109" s="35"/>
      <c r="Y109" s="35"/>
      <c r="Z109" s="35"/>
      <c r="AA109" s="35"/>
      <c r="AB109" s="35"/>
      <c r="AC109" s="35"/>
      <c r="AD109" s="35"/>
      <c r="AE109" s="35"/>
    </row>
    <row r="110" spans="1:65" s="2" customFormat="1" ht="29.25" customHeight="1">
      <c r="A110" s="35"/>
      <c r="B110" s="36"/>
      <c r="C110" s="108" t="s">
        <v>106</v>
      </c>
      <c r="D110" s="109"/>
      <c r="E110" s="109"/>
      <c r="F110" s="109"/>
      <c r="G110" s="109"/>
      <c r="H110" s="109"/>
      <c r="I110" s="109"/>
      <c r="J110" s="110">
        <f>ROUND(J96+J102,2)</f>
        <v>0</v>
      </c>
      <c r="K110" s="109"/>
      <c r="L110" s="48"/>
      <c r="S110" s="35"/>
      <c r="T110" s="35"/>
      <c r="U110" s="35"/>
      <c r="V110" s="35"/>
      <c r="W110" s="35"/>
      <c r="X110" s="35"/>
      <c r="Y110" s="35"/>
      <c r="Z110" s="35"/>
      <c r="AA110" s="35"/>
      <c r="AB110" s="35"/>
      <c r="AC110" s="35"/>
      <c r="AD110" s="35"/>
      <c r="AE110" s="35"/>
    </row>
    <row r="111" spans="1:65" s="2" customFormat="1" ht="6.95" customHeight="1">
      <c r="A111" s="35"/>
      <c r="B111" s="53"/>
      <c r="C111" s="54"/>
      <c r="D111" s="54"/>
      <c r="E111" s="54"/>
      <c r="F111" s="54"/>
      <c r="G111" s="54"/>
      <c r="H111" s="54"/>
      <c r="I111" s="54"/>
      <c r="J111" s="54"/>
      <c r="K111" s="54"/>
      <c r="L111" s="48"/>
      <c r="S111" s="35"/>
      <c r="T111" s="35"/>
      <c r="U111" s="35"/>
      <c r="V111" s="35"/>
      <c r="W111" s="35"/>
      <c r="X111" s="35"/>
      <c r="Y111" s="35"/>
      <c r="Z111" s="35"/>
      <c r="AA111" s="35"/>
      <c r="AB111" s="35"/>
      <c r="AC111" s="35"/>
      <c r="AD111" s="35"/>
      <c r="AE111" s="35"/>
    </row>
    <row r="115" spans="1:31" s="2" customFormat="1" ht="6.95" customHeight="1">
      <c r="A115" s="35"/>
      <c r="B115" s="55"/>
      <c r="C115" s="56"/>
      <c r="D115" s="56"/>
      <c r="E115" s="56"/>
      <c r="F115" s="56"/>
      <c r="G115" s="56"/>
      <c r="H115" s="56"/>
      <c r="I115" s="56"/>
      <c r="J115" s="56"/>
      <c r="K115" s="56"/>
      <c r="L115" s="48"/>
      <c r="S115" s="35"/>
      <c r="T115" s="35"/>
      <c r="U115" s="35"/>
      <c r="V115" s="35"/>
      <c r="W115" s="35"/>
      <c r="X115" s="35"/>
      <c r="Y115" s="35"/>
      <c r="Z115" s="35"/>
      <c r="AA115" s="35"/>
      <c r="AB115" s="35"/>
      <c r="AC115" s="35"/>
      <c r="AD115" s="35"/>
      <c r="AE115" s="35"/>
    </row>
    <row r="116" spans="1:31" s="2" customFormat="1" ht="24.95" customHeight="1">
      <c r="A116" s="35"/>
      <c r="B116" s="36"/>
      <c r="C116" s="22" t="s">
        <v>139</v>
      </c>
      <c r="D116" s="35"/>
      <c r="E116" s="35"/>
      <c r="F116" s="35"/>
      <c r="G116" s="35"/>
      <c r="H116" s="35"/>
      <c r="I116" s="35"/>
      <c r="J116" s="35"/>
      <c r="K116" s="35"/>
      <c r="L116" s="48"/>
      <c r="S116" s="35"/>
      <c r="T116" s="35"/>
      <c r="U116" s="35"/>
      <c r="V116" s="35"/>
      <c r="W116" s="35"/>
      <c r="X116" s="35"/>
      <c r="Y116" s="35"/>
      <c r="Z116" s="35"/>
      <c r="AA116" s="35"/>
      <c r="AB116" s="35"/>
      <c r="AC116" s="35"/>
      <c r="AD116" s="35"/>
      <c r="AE116" s="35"/>
    </row>
    <row r="117" spans="1:31" s="2" customFormat="1" ht="6.95" customHeight="1">
      <c r="A117" s="35"/>
      <c r="B117" s="36"/>
      <c r="C117" s="35"/>
      <c r="D117" s="35"/>
      <c r="E117" s="35"/>
      <c r="F117" s="35"/>
      <c r="G117" s="35"/>
      <c r="H117" s="35"/>
      <c r="I117" s="35"/>
      <c r="J117" s="35"/>
      <c r="K117" s="35"/>
      <c r="L117" s="48"/>
      <c r="S117" s="35"/>
      <c r="T117" s="35"/>
      <c r="U117" s="35"/>
      <c r="V117" s="35"/>
      <c r="W117" s="35"/>
      <c r="X117" s="35"/>
      <c r="Y117" s="35"/>
      <c r="Z117" s="35"/>
      <c r="AA117" s="35"/>
      <c r="AB117" s="35"/>
      <c r="AC117" s="35"/>
      <c r="AD117" s="35"/>
      <c r="AE117" s="35"/>
    </row>
    <row r="118" spans="1:31" s="2" customFormat="1" ht="12" customHeight="1">
      <c r="A118" s="35"/>
      <c r="B118" s="36"/>
      <c r="C118" s="28" t="s">
        <v>14</v>
      </c>
      <c r="D118" s="35"/>
      <c r="E118" s="35"/>
      <c r="F118" s="35"/>
      <c r="G118" s="35"/>
      <c r="H118" s="35"/>
      <c r="I118" s="35"/>
      <c r="J118" s="35"/>
      <c r="K118" s="35"/>
      <c r="L118" s="48"/>
      <c r="S118" s="35"/>
      <c r="T118" s="35"/>
      <c r="U118" s="35"/>
      <c r="V118" s="35"/>
      <c r="W118" s="35"/>
      <c r="X118" s="35"/>
      <c r="Y118" s="35"/>
      <c r="Z118" s="35"/>
      <c r="AA118" s="35"/>
      <c r="AB118" s="35"/>
      <c r="AC118" s="35"/>
      <c r="AD118" s="35"/>
      <c r="AE118" s="35"/>
    </row>
    <row r="119" spans="1:31" s="2" customFormat="1" ht="16.5" customHeight="1">
      <c r="A119" s="35"/>
      <c r="B119" s="36"/>
      <c r="C119" s="35"/>
      <c r="D119" s="35"/>
      <c r="E119" s="288" t="str">
        <f>E7</f>
        <v>Komunitná záhrada v meste Spišská Belá</v>
      </c>
      <c r="F119" s="289"/>
      <c r="G119" s="289"/>
      <c r="H119" s="289"/>
      <c r="I119" s="35"/>
      <c r="J119" s="35"/>
      <c r="K119" s="35"/>
      <c r="L119" s="48"/>
      <c r="S119" s="35"/>
      <c r="T119" s="35"/>
      <c r="U119" s="35"/>
      <c r="V119" s="35"/>
      <c r="W119" s="35"/>
      <c r="X119" s="35"/>
      <c r="Y119" s="35"/>
      <c r="Z119" s="35"/>
      <c r="AA119" s="35"/>
      <c r="AB119" s="35"/>
      <c r="AC119" s="35"/>
      <c r="AD119" s="35"/>
      <c r="AE119" s="35"/>
    </row>
    <row r="120" spans="1:31" s="2" customFormat="1" ht="12" customHeight="1">
      <c r="A120" s="35"/>
      <c r="B120" s="36"/>
      <c r="C120" s="28" t="s">
        <v>111</v>
      </c>
      <c r="D120" s="35"/>
      <c r="E120" s="35"/>
      <c r="F120" s="35"/>
      <c r="G120" s="35"/>
      <c r="H120" s="35"/>
      <c r="I120" s="35"/>
      <c r="J120" s="35"/>
      <c r="K120" s="35"/>
      <c r="L120" s="48"/>
      <c r="S120" s="35"/>
      <c r="T120" s="35"/>
      <c r="U120" s="35"/>
      <c r="V120" s="35"/>
      <c r="W120" s="35"/>
      <c r="X120" s="35"/>
      <c r="Y120" s="35"/>
      <c r="Z120" s="35"/>
      <c r="AA120" s="35"/>
      <c r="AB120" s="35"/>
      <c r="AC120" s="35"/>
      <c r="AD120" s="35"/>
      <c r="AE120" s="35"/>
    </row>
    <row r="121" spans="1:31" s="2" customFormat="1" ht="16.5" customHeight="1">
      <c r="A121" s="35"/>
      <c r="B121" s="36"/>
      <c r="C121" s="35"/>
      <c r="D121" s="35"/>
      <c r="E121" s="240" t="str">
        <f>E9</f>
        <v>SO 04 - Verejné osvetlenie</v>
      </c>
      <c r="F121" s="290"/>
      <c r="G121" s="290"/>
      <c r="H121" s="290"/>
      <c r="I121" s="35"/>
      <c r="J121" s="35"/>
      <c r="K121" s="35"/>
      <c r="L121" s="48"/>
      <c r="S121" s="35"/>
      <c r="T121" s="35"/>
      <c r="U121" s="35"/>
      <c r="V121" s="35"/>
      <c r="W121" s="35"/>
      <c r="X121" s="35"/>
      <c r="Y121" s="35"/>
      <c r="Z121" s="35"/>
      <c r="AA121" s="35"/>
      <c r="AB121" s="35"/>
      <c r="AC121" s="35"/>
      <c r="AD121" s="35"/>
      <c r="AE121" s="35"/>
    </row>
    <row r="122" spans="1:31" s="2" customFormat="1" ht="6.95" customHeight="1">
      <c r="A122" s="35"/>
      <c r="B122" s="36"/>
      <c r="C122" s="35"/>
      <c r="D122" s="35"/>
      <c r="E122" s="35"/>
      <c r="F122" s="35"/>
      <c r="G122" s="35"/>
      <c r="H122" s="35"/>
      <c r="I122" s="35"/>
      <c r="J122" s="35"/>
      <c r="K122" s="35"/>
      <c r="L122" s="48"/>
      <c r="S122" s="35"/>
      <c r="T122" s="35"/>
      <c r="U122" s="35"/>
      <c r="V122" s="35"/>
      <c r="W122" s="35"/>
      <c r="X122" s="35"/>
      <c r="Y122" s="35"/>
      <c r="Z122" s="35"/>
      <c r="AA122" s="35"/>
      <c r="AB122" s="35"/>
      <c r="AC122" s="35"/>
      <c r="AD122" s="35"/>
      <c r="AE122" s="35"/>
    </row>
    <row r="123" spans="1:31" s="2" customFormat="1" ht="12" customHeight="1">
      <c r="A123" s="35"/>
      <c r="B123" s="36"/>
      <c r="C123" s="28" t="s">
        <v>18</v>
      </c>
      <c r="D123" s="35"/>
      <c r="E123" s="35"/>
      <c r="F123" s="26" t="str">
        <f>F12</f>
        <v>Spišská Belá</v>
      </c>
      <c r="G123" s="35"/>
      <c r="H123" s="35"/>
      <c r="I123" s="28" t="s">
        <v>20</v>
      </c>
      <c r="J123" s="61" t="str">
        <f>IF(J12="","",J12)</f>
        <v>11. 8. 2022</v>
      </c>
      <c r="K123" s="35"/>
      <c r="L123" s="48"/>
      <c r="S123" s="35"/>
      <c r="T123" s="35"/>
      <c r="U123" s="35"/>
      <c r="V123" s="35"/>
      <c r="W123" s="35"/>
      <c r="X123" s="35"/>
      <c r="Y123" s="35"/>
      <c r="Z123" s="35"/>
      <c r="AA123" s="35"/>
      <c r="AB123" s="35"/>
      <c r="AC123" s="35"/>
      <c r="AD123" s="35"/>
      <c r="AE123" s="35"/>
    </row>
    <row r="124" spans="1:31" s="2" customFormat="1" ht="6.95" customHeight="1">
      <c r="A124" s="35"/>
      <c r="B124" s="36"/>
      <c r="C124" s="35"/>
      <c r="D124" s="35"/>
      <c r="E124" s="35"/>
      <c r="F124" s="35"/>
      <c r="G124" s="35"/>
      <c r="H124" s="35"/>
      <c r="I124" s="35"/>
      <c r="J124" s="35"/>
      <c r="K124" s="35"/>
      <c r="L124" s="48"/>
      <c r="S124" s="35"/>
      <c r="T124" s="35"/>
      <c r="U124" s="35"/>
      <c r="V124" s="35"/>
      <c r="W124" s="35"/>
      <c r="X124" s="35"/>
      <c r="Y124" s="35"/>
      <c r="Z124" s="35"/>
      <c r="AA124" s="35"/>
      <c r="AB124" s="35"/>
      <c r="AC124" s="35"/>
      <c r="AD124" s="35"/>
      <c r="AE124" s="35"/>
    </row>
    <row r="125" spans="1:31" s="2" customFormat="1" ht="15.2" customHeight="1">
      <c r="A125" s="35"/>
      <c r="B125" s="36"/>
      <c r="C125" s="28" t="s">
        <v>22</v>
      </c>
      <c r="D125" s="35"/>
      <c r="E125" s="35"/>
      <c r="F125" s="26" t="str">
        <f>E15</f>
        <v>Mestský úrad Spišská Belá</v>
      </c>
      <c r="G125" s="35"/>
      <c r="H125" s="35"/>
      <c r="I125" s="28" t="s">
        <v>28</v>
      </c>
      <c r="J125" s="31" t="str">
        <f>E21</f>
        <v>2ka, s.r.o.</v>
      </c>
      <c r="K125" s="35"/>
      <c r="L125" s="48"/>
      <c r="S125" s="35"/>
      <c r="T125" s="35"/>
      <c r="U125" s="35"/>
      <c r="V125" s="35"/>
      <c r="W125" s="35"/>
      <c r="X125" s="35"/>
      <c r="Y125" s="35"/>
      <c r="Z125" s="35"/>
      <c r="AA125" s="35"/>
      <c r="AB125" s="35"/>
      <c r="AC125" s="35"/>
      <c r="AD125" s="35"/>
      <c r="AE125" s="35"/>
    </row>
    <row r="126" spans="1:31" s="2" customFormat="1" ht="15.2" customHeight="1">
      <c r="A126" s="35"/>
      <c r="B126" s="36"/>
      <c r="C126" s="28" t="s">
        <v>26</v>
      </c>
      <c r="D126" s="35"/>
      <c r="E126" s="35"/>
      <c r="F126" s="26" t="str">
        <f>IF(E18="","",E18)</f>
        <v>Vyplň údaj</v>
      </c>
      <c r="G126" s="35"/>
      <c r="H126" s="35"/>
      <c r="I126" s="28" t="s">
        <v>31</v>
      </c>
      <c r="J126" s="31" t="str">
        <f>E24</f>
        <v>ROSOFT, s.r.o.</v>
      </c>
      <c r="K126" s="35"/>
      <c r="L126" s="48"/>
      <c r="S126" s="35"/>
      <c r="T126" s="35"/>
      <c r="U126" s="35"/>
      <c r="V126" s="35"/>
      <c r="W126" s="35"/>
      <c r="X126" s="35"/>
      <c r="Y126" s="35"/>
      <c r="Z126" s="35"/>
      <c r="AA126" s="35"/>
      <c r="AB126" s="35"/>
      <c r="AC126" s="35"/>
      <c r="AD126" s="35"/>
      <c r="AE126" s="35"/>
    </row>
    <row r="127" spans="1:31" s="2" customFormat="1" ht="10.35" customHeight="1">
      <c r="A127" s="35"/>
      <c r="B127" s="36"/>
      <c r="C127" s="35"/>
      <c r="D127" s="35"/>
      <c r="E127" s="35"/>
      <c r="F127" s="35"/>
      <c r="G127" s="35"/>
      <c r="H127" s="35"/>
      <c r="I127" s="35"/>
      <c r="J127" s="35"/>
      <c r="K127" s="35"/>
      <c r="L127" s="48"/>
      <c r="S127" s="35"/>
      <c r="T127" s="35"/>
      <c r="U127" s="35"/>
      <c r="V127" s="35"/>
      <c r="W127" s="35"/>
      <c r="X127" s="35"/>
      <c r="Y127" s="35"/>
      <c r="Z127" s="35"/>
      <c r="AA127" s="35"/>
      <c r="AB127" s="35"/>
      <c r="AC127" s="35"/>
      <c r="AD127" s="35"/>
      <c r="AE127" s="35"/>
    </row>
    <row r="128" spans="1:31" s="11" customFormat="1" ht="29.25" customHeight="1">
      <c r="A128" s="151"/>
      <c r="B128" s="152"/>
      <c r="C128" s="153" t="s">
        <v>140</v>
      </c>
      <c r="D128" s="154" t="s">
        <v>61</v>
      </c>
      <c r="E128" s="154" t="s">
        <v>57</v>
      </c>
      <c r="F128" s="154" t="s">
        <v>58</v>
      </c>
      <c r="G128" s="154" t="s">
        <v>141</v>
      </c>
      <c r="H128" s="154" t="s">
        <v>142</v>
      </c>
      <c r="I128" s="154" t="s">
        <v>143</v>
      </c>
      <c r="J128" s="155" t="s">
        <v>116</v>
      </c>
      <c r="K128" s="156" t="s">
        <v>144</v>
      </c>
      <c r="L128" s="157"/>
      <c r="M128" s="68" t="s">
        <v>1</v>
      </c>
      <c r="N128" s="69" t="s">
        <v>40</v>
      </c>
      <c r="O128" s="69" t="s">
        <v>145</v>
      </c>
      <c r="P128" s="69" t="s">
        <v>146</v>
      </c>
      <c r="Q128" s="69" t="s">
        <v>147</v>
      </c>
      <c r="R128" s="69" t="s">
        <v>148</v>
      </c>
      <c r="S128" s="69" t="s">
        <v>149</v>
      </c>
      <c r="T128" s="70" t="s">
        <v>150</v>
      </c>
      <c r="U128" s="151"/>
      <c r="V128" s="151"/>
      <c r="W128" s="151"/>
      <c r="X128" s="151"/>
      <c r="Y128" s="151"/>
      <c r="Z128" s="151"/>
      <c r="AA128" s="151"/>
      <c r="AB128" s="151"/>
      <c r="AC128" s="151"/>
      <c r="AD128" s="151"/>
      <c r="AE128" s="151"/>
    </row>
    <row r="129" spans="1:65" s="2" customFormat="1" ht="22.9" customHeight="1">
      <c r="A129" s="35"/>
      <c r="B129" s="36"/>
      <c r="C129" s="75" t="s">
        <v>113</v>
      </c>
      <c r="D129" s="35"/>
      <c r="E129" s="35"/>
      <c r="F129" s="35"/>
      <c r="G129" s="35"/>
      <c r="H129" s="35"/>
      <c r="I129" s="35"/>
      <c r="J129" s="158">
        <f>BK129</f>
        <v>0</v>
      </c>
      <c r="K129" s="35"/>
      <c r="L129" s="36"/>
      <c r="M129" s="71"/>
      <c r="N129" s="62"/>
      <c r="O129" s="72"/>
      <c r="P129" s="159">
        <f>P130+P194</f>
        <v>0</v>
      </c>
      <c r="Q129" s="72"/>
      <c r="R129" s="159">
        <f>R130+R194</f>
        <v>0</v>
      </c>
      <c r="S129" s="72"/>
      <c r="T129" s="160">
        <f>T130+T194</f>
        <v>0</v>
      </c>
      <c r="U129" s="35"/>
      <c r="V129" s="35"/>
      <c r="W129" s="35"/>
      <c r="X129" s="35"/>
      <c r="Y129" s="35"/>
      <c r="Z129" s="35"/>
      <c r="AA129" s="35"/>
      <c r="AB129" s="35"/>
      <c r="AC129" s="35"/>
      <c r="AD129" s="35"/>
      <c r="AE129" s="35"/>
      <c r="AT129" s="18" t="s">
        <v>75</v>
      </c>
      <c r="AU129" s="18" t="s">
        <v>118</v>
      </c>
      <c r="BK129" s="161">
        <f>BK130+BK194</f>
        <v>0</v>
      </c>
    </row>
    <row r="130" spans="1:65" s="12" customFormat="1" ht="25.9" customHeight="1">
      <c r="B130" s="162"/>
      <c r="D130" s="163" t="s">
        <v>75</v>
      </c>
      <c r="E130" s="164" t="s">
        <v>241</v>
      </c>
      <c r="F130" s="164" t="s">
        <v>666</v>
      </c>
      <c r="I130" s="165"/>
      <c r="J130" s="166">
        <f>BK130</f>
        <v>0</v>
      </c>
      <c r="L130" s="162"/>
      <c r="M130" s="167"/>
      <c r="N130" s="168"/>
      <c r="O130" s="168"/>
      <c r="P130" s="169">
        <f>P131</f>
        <v>0</v>
      </c>
      <c r="Q130" s="168"/>
      <c r="R130" s="169">
        <f>R131</f>
        <v>0</v>
      </c>
      <c r="S130" s="168"/>
      <c r="T130" s="170">
        <f>T131</f>
        <v>0</v>
      </c>
      <c r="AR130" s="163" t="s">
        <v>171</v>
      </c>
      <c r="AT130" s="171" t="s">
        <v>75</v>
      </c>
      <c r="AU130" s="171" t="s">
        <v>76</v>
      </c>
      <c r="AY130" s="163" t="s">
        <v>153</v>
      </c>
      <c r="BK130" s="172">
        <f>BK131</f>
        <v>0</v>
      </c>
    </row>
    <row r="131" spans="1:65" s="12" customFormat="1" ht="22.9" customHeight="1">
      <c r="B131" s="162"/>
      <c r="D131" s="163" t="s">
        <v>75</v>
      </c>
      <c r="E131" s="173" t="s">
        <v>667</v>
      </c>
      <c r="F131" s="173" t="s">
        <v>668</v>
      </c>
      <c r="I131" s="165"/>
      <c r="J131" s="174">
        <f>BK131</f>
        <v>0</v>
      </c>
      <c r="L131" s="162"/>
      <c r="M131" s="167"/>
      <c r="N131" s="168"/>
      <c r="O131" s="168"/>
      <c r="P131" s="169">
        <f>SUM(P132:P193)</f>
        <v>0</v>
      </c>
      <c r="Q131" s="168"/>
      <c r="R131" s="169">
        <f>SUM(R132:R193)</f>
        <v>0</v>
      </c>
      <c r="S131" s="168"/>
      <c r="T131" s="170">
        <f>SUM(T132:T193)</f>
        <v>0</v>
      </c>
      <c r="AR131" s="163" t="s">
        <v>171</v>
      </c>
      <c r="AT131" s="171" t="s">
        <v>75</v>
      </c>
      <c r="AU131" s="171" t="s">
        <v>84</v>
      </c>
      <c r="AY131" s="163" t="s">
        <v>153</v>
      </c>
      <c r="BK131" s="172">
        <f>SUM(BK132:BK193)</f>
        <v>0</v>
      </c>
    </row>
    <row r="132" spans="1:65" s="2" customFormat="1" ht="66.75" customHeight="1">
      <c r="A132" s="35"/>
      <c r="B132" s="143"/>
      <c r="C132" s="175" t="s">
        <v>84</v>
      </c>
      <c r="D132" s="175" t="s">
        <v>155</v>
      </c>
      <c r="E132" s="176" t="s">
        <v>669</v>
      </c>
      <c r="F132" s="177" t="s">
        <v>670</v>
      </c>
      <c r="G132" s="178" t="s">
        <v>325</v>
      </c>
      <c r="H132" s="179">
        <v>1</v>
      </c>
      <c r="I132" s="180"/>
      <c r="J132" s="181">
        <f t="shared" ref="J132:J163" si="5">ROUND(I132*H132,2)</f>
        <v>0</v>
      </c>
      <c r="K132" s="182"/>
      <c r="L132" s="36"/>
      <c r="M132" s="183" t="s">
        <v>1</v>
      </c>
      <c r="N132" s="184" t="s">
        <v>42</v>
      </c>
      <c r="O132" s="64"/>
      <c r="P132" s="185">
        <f t="shared" ref="P132:P163" si="6">O132*H132</f>
        <v>0</v>
      </c>
      <c r="Q132" s="185">
        <v>0</v>
      </c>
      <c r="R132" s="185">
        <f t="shared" ref="R132:R163" si="7">Q132*H132</f>
        <v>0</v>
      </c>
      <c r="S132" s="185">
        <v>0</v>
      </c>
      <c r="T132" s="186">
        <f t="shared" ref="T132:T163" si="8">S132*H132</f>
        <v>0</v>
      </c>
      <c r="U132" s="35"/>
      <c r="V132" s="35"/>
      <c r="W132" s="35"/>
      <c r="X132" s="35"/>
      <c r="Y132" s="35"/>
      <c r="Z132" s="35"/>
      <c r="AA132" s="35"/>
      <c r="AB132" s="35"/>
      <c r="AC132" s="35"/>
      <c r="AD132" s="35"/>
      <c r="AE132" s="35"/>
      <c r="AR132" s="187" t="s">
        <v>671</v>
      </c>
      <c r="AT132" s="187" t="s">
        <v>155</v>
      </c>
      <c r="AU132" s="187" t="s">
        <v>109</v>
      </c>
      <c r="AY132" s="18" t="s">
        <v>153</v>
      </c>
      <c r="BE132" s="104">
        <f t="shared" ref="BE132:BE163" si="9">IF(N132="základná",J132,0)</f>
        <v>0</v>
      </c>
      <c r="BF132" s="104">
        <f t="shared" ref="BF132:BF163" si="10">IF(N132="znížená",J132,0)</f>
        <v>0</v>
      </c>
      <c r="BG132" s="104">
        <f t="shared" ref="BG132:BG163" si="11">IF(N132="zákl. prenesená",J132,0)</f>
        <v>0</v>
      </c>
      <c r="BH132" s="104">
        <f t="shared" ref="BH132:BH163" si="12">IF(N132="zníž. prenesená",J132,0)</f>
        <v>0</v>
      </c>
      <c r="BI132" s="104">
        <f t="shared" ref="BI132:BI163" si="13">IF(N132="nulová",J132,0)</f>
        <v>0</v>
      </c>
      <c r="BJ132" s="18" t="s">
        <v>109</v>
      </c>
      <c r="BK132" s="104">
        <f t="shared" ref="BK132:BK163" si="14">ROUND(I132*H132,2)</f>
        <v>0</v>
      </c>
      <c r="BL132" s="18" t="s">
        <v>671</v>
      </c>
      <c r="BM132" s="187" t="s">
        <v>109</v>
      </c>
    </row>
    <row r="133" spans="1:65" s="2" customFormat="1" ht="24.2" customHeight="1">
      <c r="A133" s="35"/>
      <c r="B133" s="143"/>
      <c r="C133" s="212" t="s">
        <v>109</v>
      </c>
      <c r="D133" s="212" t="s">
        <v>241</v>
      </c>
      <c r="E133" s="213" t="s">
        <v>672</v>
      </c>
      <c r="F133" s="214" t="s">
        <v>673</v>
      </c>
      <c r="G133" s="215" t="s">
        <v>325</v>
      </c>
      <c r="H133" s="216">
        <v>1</v>
      </c>
      <c r="I133" s="217"/>
      <c r="J133" s="218">
        <f t="shared" si="5"/>
        <v>0</v>
      </c>
      <c r="K133" s="219"/>
      <c r="L133" s="220"/>
      <c r="M133" s="221" t="s">
        <v>1</v>
      </c>
      <c r="N133" s="222" t="s">
        <v>42</v>
      </c>
      <c r="O133" s="64"/>
      <c r="P133" s="185">
        <f t="shared" si="6"/>
        <v>0</v>
      </c>
      <c r="Q133" s="185">
        <v>0</v>
      </c>
      <c r="R133" s="185">
        <f t="shared" si="7"/>
        <v>0</v>
      </c>
      <c r="S133" s="185">
        <v>0</v>
      </c>
      <c r="T133" s="186">
        <f t="shared" si="8"/>
        <v>0</v>
      </c>
      <c r="U133" s="35"/>
      <c r="V133" s="35"/>
      <c r="W133" s="35"/>
      <c r="X133" s="35"/>
      <c r="Y133" s="35"/>
      <c r="Z133" s="35"/>
      <c r="AA133" s="35"/>
      <c r="AB133" s="35"/>
      <c r="AC133" s="35"/>
      <c r="AD133" s="35"/>
      <c r="AE133" s="35"/>
      <c r="AR133" s="187" t="s">
        <v>674</v>
      </c>
      <c r="AT133" s="187" t="s">
        <v>241</v>
      </c>
      <c r="AU133" s="187" t="s">
        <v>109</v>
      </c>
      <c r="AY133" s="18" t="s">
        <v>153</v>
      </c>
      <c r="BE133" s="104">
        <f t="shared" si="9"/>
        <v>0</v>
      </c>
      <c r="BF133" s="104">
        <f t="shared" si="10"/>
        <v>0</v>
      </c>
      <c r="BG133" s="104">
        <f t="shared" si="11"/>
        <v>0</v>
      </c>
      <c r="BH133" s="104">
        <f t="shared" si="12"/>
        <v>0</v>
      </c>
      <c r="BI133" s="104">
        <f t="shared" si="13"/>
        <v>0</v>
      </c>
      <c r="BJ133" s="18" t="s">
        <v>109</v>
      </c>
      <c r="BK133" s="104">
        <f t="shared" si="14"/>
        <v>0</v>
      </c>
      <c r="BL133" s="18" t="s">
        <v>671</v>
      </c>
      <c r="BM133" s="187" t="s">
        <v>159</v>
      </c>
    </row>
    <row r="134" spans="1:65" s="2" customFormat="1" ht="49.15" customHeight="1">
      <c r="A134" s="35"/>
      <c r="B134" s="143"/>
      <c r="C134" s="175" t="s">
        <v>171</v>
      </c>
      <c r="D134" s="175" t="s">
        <v>155</v>
      </c>
      <c r="E134" s="176" t="s">
        <v>675</v>
      </c>
      <c r="F134" s="177" t="s">
        <v>676</v>
      </c>
      <c r="G134" s="178" t="s">
        <v>325</v>
      </c>
      <c r="H134" s="179">
        <v>13</v>
      </c>
      <c r="I134" s="180"/>
      <c r="J134" s="181">
        <f t="shared" si="5"/>
        <v>0</v>
      </c>
      <c r="K134" s="182"/>
      <c r="L134" s="36"/>
      <c r="M134" s="183" t="s">
        <v>1</v>
      </c>
      <c r="N134" s="184" t="s">
        <v>42</v>
      </c>
      <c r="O134" s="64"/>
      <c r="P134" s="185">
        <f t="shared" si="6"/>
        <v>0</v>
      </c>
      <c r="Q134" s="185">
        <v>0</v>
      </c>
      <c r="R134" s="185">
        <f t="shared" si="7"/>
        <v>0</v>
      </c>
      <c r="S134" s="185">
        <v>0</v>
      </c>
      <c r="T134" s="186">
        <f t="shared" si="8"/>
        <v>0</v>
      </c>
      <c r="U134" s="35"/>
      <c r="V134" s="35"/>
      <c r="W134" s="35"/>
      <c r="X134" s="35"/>
      <c r="Y134" s="35"/>
      <c r="Z134" s="35"/>
      <c r="AA134" s="35"/>
      <c r="AB134" s="35"/>
      <c r="AC134" s="35"/>
      <c r="AD134" s="35"/>
      <c r="AE134" s="35"/>
      <c r="AR134" s="187" t="s">
        <v>671</v>
      </c>
      <c r="AT134" s="187" t="s">
        <v>155</v>
      </c>
      <c r="AU134" s="187" t="s">
        <v>109</v>
      </c>
      <c r="AY134" s="18" t="s">
        <v>153</v>
      </c>
      <c r="BE134" s="104">
        <f t="shared" si="9"/>
        <v>0</v>
      </c>
      <c r="BF134" s="104">
        <f t="shared" si="10"/>
        <v>0</v>
      </c>
      <c r="BG134" s="104">
        <f t="shared" si="11"/>
        <v>0</v>
      </c>
      <c r="BH134" s="104">
        <f t="shared" si="12"/>
        <v>0</v>
      </c>
      <c r="BI134" s="104">
        <f t="shared" si="13"/>
        <v>0</v>
      </c>
      <c r="BJ134" s="18" t="s">
        <v>109</v>
      </c>
      <c r="BK134" s="104">
        <f t="shared" si="14"/>
        <v>0</v>
      </c>
      <c r="BL134" s="18" t="s">
        <v>671</v>
      </c>
      <c r="BM134" s="187" t="s">
        <v>184</v>
      </c>
    </row>
    <row r="135" spans="1:65" s="2" customFormat="1" ht="49.15" customHeight="1">
      <c r="A135" s="35"/>
      <c r="B135" s="143"/>
      <c r="C135" s="212" t="s">
        <v>159</v>
      </c>
      <c r="D135" s="212" t="s">
        <v>241</v>
      </c>
      <c r="E135" s="213" t="s">
        <v>677</v>
      </c>
      <c r="F135" s="214" t="s">
        <v>678</v>
      </c>
      <c r="G135" s="215" t="s">
        <v>325</v>
      </c>
      <c r="H135" s="216">
        <v>13</v>
      </c>
      <c r="I135" s="217"/>
      <c r="J135" s="218">
        <f t="shared" si="5"/>
        <v>0</v>
      </c>
      <c r="K135" s="219"/>
      <c r="L135" s="220"/>
      <c r="M135" s="221" t="s">
        <v>1</v>
      </c>
      <c r="N135" s="222" t="s">
        <v>42</v>
      </c>
      <c r="O135" s="64"/>
      <c r="P135" s="185">
        <f t="shared" si="6"/>
        <v>0</v>
      </c>
      <c r="Q135" s="185">
        <v>0</v>
      </c>
      <c r="R135" s="185">
        <f t="shared" si="7"/>
        <v>0</v>
      </c>
      <c r="S135" s="185">
        <v>0</v>
      </c>
      <c r="T135" s="186">
        <f t="shared" si="8"/>
        <v>0</v>
      </c>
      <c r="U135" s="35"/>
      <c r="V135" s="35"/>
      <c r="W135" s="35"/>
      <c r="X135" s="35"/>
      <c r="Y135" s="35"/>
      <c r="Z135" s="35"/>
      <c r="AA135" s="35"/>
      <c r="AB135" s="35"/>
      <c r="AC135" s="35"/>
      <c r="AD135" s="35"/>
      <c r="AE135" s="35"/>
      <c r="AR135" s="187" t="s">
        <v>674</v>
      </c>
      <c r="AT135" s="187" t="s">
        <v>241</v>
      </c>
      <c r="AU135" s="187" t="s">
        <v>109</v>
      </c>
      <c r="AY135" s="18" t="s">
        <v>153</v>
      </c>
      <c r="BE135" s="104">
        <f t="shared" si="9"/>
        <v>0</v>
      </c>
      <c r="BF135" s="104">
        <f t="shared" si="10"/>
        <v>0</v>
      </c>
      <c r="BG135" s="104">
        <f t="shared" si="11"/>
        <v>0</v>
      </c>
      <c r="BH135" s="104">
        <f t="shared" si="12"/>
        <v>0</v>
      </c>
      <c r="BI135" s="104">
        <f t="shared" si="13"/>
        <v>0</v>
      </c>
      <c r="BJ135" s="18" t="s">
        <v>109</v>
      </c>
      <c r="BK135" s="104">
        <f t="shared" si="14"/>
        <v>0</v>
      </c>
      <c r="BL135" s="18" t="s">
        <v>671</v>
      </c>
      <c r="BM135" s="187" t="s">
        <v>195</v>
      </c>
    </row>
    <row r="136" spans="1:65" s="2" customFormat="1" ht="55.5" customHeight="1">
      <c r="A136" s="35"/>
      <c r="B136" s="143"/>
      <c r="C136" s="175" t="s">
        <v>180</v>
      </c>
      <c r="D136" s="175" t="s">
        <v>155</v>
      </c>
      <c r="E136" s="176" t="s">
        <v>679</v>
      </c>
      <c r="F136" s="177" t="s">
        <v>680</v>
      </c>
      <c r="G136" s="178" t="s">
        <v>325</v>
      </c>
      <c r="H136" s="179">
        <v>13</v>
      </c>
      <c r="I136" s="180"/>
      <c r="J136" s="181">
        <f t="shared" si="5"/>
        <v>0</v>
      </c>
      <c r="K136" s="182"/>
      <c r="L136" s="36"/>
      <c r="M136" s="183" t="s">
        <v>1</v>
      </c>
      <c r="N136" s="184" t="s">
        <v>42</v>
      </c>
      <c r="O136" s="64"/>
      <c r="P136" s="185">
        <f t="shared" si="6"/>
        <v>0</v>
      </c>
      <c r="Q136" s="185">
        <v>0</v>
      </c>
      <c r="R136" s="185">
        <f t="shared" si="7"/>
        <v>0</v>
      </c>
      <c r="S136" s="185">
        <v>0</v>
      </c>
      <c r="T136" s="186">
        <f t="shared" si="8"/>
        <v>0</v>
      </c>
      <c r="U136" s="35"/>
      <c r="V136" s="35"/>
      <c r="W136" s="35"/>
      <c r="X136" s="35"/>
      <c r="Y136" s="35"/>
      <c r="Z136" s="35"/>
      <c r="AA136" s="35"/>
      <c r="AB136" s="35"/>
      <c r="AC136" s="35"/>
      <c r="AD136" s="35"/>
      <c r="AE136" s="35"/>
      <c r="AR136" s="187" t="s">
        <v>671</v>
      </c>
      <c r="AT136" s="187" t="s">
        <v>155</v>
      </c>
      <c r="AU136" s="187" t="s">
        <v>109</v>
      </c>
      <c r="AY136" s="18" t="s">
        <v>153</v>
      </c>
      <c r="BE136" s="104">
        <f t="shared" si="9"/>
        <v>0</v>
      </c>
      <c r="BF136" s="104">
        <f t="shared" si="10"/>
        <v>0</v>
      </c>
      <c r="BG136" s="104">
        <f t="shared" si="11"/>
        <v>0</v>
      </c>
      <c r="BH136" s="104">
        <f t="shared" si="12"/>
        <v>0</v>
      </c>
      <c r="BI136" s="104">
        <f t="shared" si="13"/>
        <v>0</v>
      </c>
      <c r="BJ136" s="18" t="s">
        <v>109</v>
      </c>
      <c r="BK136" s="104">
        <f t="shared" si="14"/>
        <v>0</v>
      </c>
      <c r="BL136" s="18" t="s">
        <v>671</v>
      </c>
      <c r="BM136" s="187" t="s">
        <v>208</v>
      </c>
    </row>
    <row r="137" spans="1:65" s="2" customFormat="1" ht="49.15" customHeight="1">
      <c r="A137" s="35"/>
      <c r="B137" s="143"/>
      <c r="C137" s="212" t="s">
        <v>184</v>
      </c>
      <c r="D137" s="212" t="s">
        <v>241</v>
      </c>
      <c r="E137" s="213" t="s">
        <v>681</v>
      </c>
      <c r="F137" s="214" t="s">
        <v>682</v>
      </c>
      <c r="G137" s="215" t="s">
        <v>325</v>
      </c>
      <c r="H137" s="216">
        <v>13</v>
      </c>
      <c r="I137" s="217"/>
      <c r="J137" s="218">
        <f t="shared" si="5"/>
        <v>0</v>
      </c>
      <c r="K137" s="219"/>
      <c r="L137" s="220"/>
      <c r="M137" s="221" t="s">
        <v>1</v>
      </c>
      <c r="N137" s="222" t="s">
        <v>42</v>
      </c>
      <c r="O137" s="64"/>
      <c r="P137" s="185">
        <f t="shared" si="6"/>
        <v>0</v>
      </c>
      <c r="Q137" s="185">
        <v>0</v>
      </c>
      <c r="R137" s="185">
        <f t="shared" si="7"/>
        <v>0</v>
      </c>
      <c r="S137" s="185">
        <v>0</v>
      </c>
      <c r="T137" s="186">
        <f t="shared" si="8"/>
        <v>0</v>
      </c>
      <c r="U137" s="35"/>
      <c r="V137" s="35"/>
      <c r="W137" s="35"/>
      <c r="X137" s="35"/>
      <c r="Y137" s="35"/>
      <c r="Z137" s="35"/>
      <c r="AA137" s="35"/>
      <c r="AB137" s="35"/>
      <c r="AC137" s="35"/>
      <c r="AD137" s="35"/>
      <c r="AE137" s="35"/>
      <c r="AR137" s="187" t="s">
        <v>674</v>
      </c>
      <c r="AT137" s="187" t="s">
        <v>241</v>
      </c>
      <c r="AU137" s="187" t="s">
        <v>109</v>
      </c>
      <c r="AY137" s="18" t="s">
        <v>153</v>
      </c>
      <c r="BE137" s="104">
        <f t="shared" si="9"/>
        <v>0</v>
      </c>
      <c r="BF137" s="104">
        <f t="shared" si="10"/>
        <v>0</v>
      </c>
      <c r="BG137" s="104">
        <f t="shared" si="11"/>
        <v>0</v>
      </c>
      <c r="BH137" s="104">
        <f t="shared" si="12"/>
        <v>0</v>
      </c>
      <c r="BI137" s="104">
        <f t="shared" si="13"/>
        <v>0</v>
      </c>
      <c r="BJ137" s="18" t="s">
        <v>109</v>
      </c>
      <c r="BK137" s="104">
        <f t="shared" si="14"/>
        <v>0</v>
      </c>
      <c r="BL137" s="18" t="s">
        <v>671</v>
      </c>
      <c r="BM137" s="187" t="s">
        <v>217</v>
      </c>
    </row>
    <row r="138" spans="1:65" s="2" customFormat="1" ht="44.25" customHeight="1">
      <c r="A138" s="35"/>
      <c r="B138" s="143"/>
      <c r="C138" s="175" t="s">
        <v>191</v>
      </c>
      <c r="D138" s="175" t="s">
        <v>155</v>
      </c>
      <c r="E138" s="176" t="s">
        <v>683</v>
      </c>
      <c r="F138" s="177" t="s">
        <v>684</v>
      </c>
      <c r="G138" s="178" t="s">
        <v>325</v>
      </c>
      <c r="H138" s="179">
        <v>13</v>
      </c>
      <c r="I138" s="180"/>
      <c r="J138" s="181">
        <f t="shared" si="5"/>
        <v>0</v>
      </c>
      <c r="K138" s="182"/>
      <c r="L138" s="36"/>
      <c r="M138" s="183" t="s">
        <v>1</v>
      </c>
      <c r="N138" s="184" t="s">
        <v>42</v>
      </c>
      <c r="O138" s="64"/>
      <c r="P138" s="185">
        <f t="shared" si="6"/>
        <v>0</v>
      </c>
      <c r="Q138" s="185">
        <v>0</v>
      </c>
      <c r="R138" s="185">
        <f t="shared" si="7"/>
        <v>0</v>
      </c>
      <c r="S138" s="185">
        <v>0</v>
      </c>
      <c r="T138" s="186">
        <f t="shared" si="8"/>
        <v>0</v>
      </c>
      <c r="U138" s="35"/>
      <c r="V138" s="35"/>
      <c r="W138" s="35"/>
      <c r="X138" s="35"/>
      <c r="Y138" s="35"/>
      <c r="Z138" s="35"/>
      <c r="AA138" s="35"/>
      <c r="AB138" s="35"/>
      <c r="AC138" s="35"/>
      <c r="AD138" s="35"/>
      <c r="AE138" s="35"/>
      <c r="AR138" s="187" t="s">
        <v>671</v>
      </c>
      <c r="AT138" s="187" t="s">
        <v>155</v>
      </c>
      <c r="AU138" s="187" t="s">
        <v>109</v>
      </c>
      <c r="AY138" s="18" t="s">
        <v>153</v>
      </c>
      <c r="BE138" s="104">
        <f t="shared" si="9"/>
        <v>0</v>
      </c>
      <c r="BF138" s="104">
        <f t="shared" si="10"/>
        <v>0</v>
      </c>
      <c r="BG138" s="104">
        <f t="shared" si="11"/>
        <v>0</v>
      </c>
      <c r="BH138" s="104">
        <f t="shared" si="12"/>
        <v>0</v>
      </c>
      <c r="BI138" s="104">
        <f t="shared" si="13"/>
        <v>0</v>
      </c>
      <c r="BJ138" s="18" t="s">
        <v>109</v>
      </c>
      <c r="BK138" s="104">
        <f t="shared" si="14"/>
        <v>0</v>
      </c>
      <c r="BL138" s="18" t="s">
        <v>671</v>
      </c>
      <c r="BM138" s="187" t="s">
        <v>229</v>
      </c>
    </row>
    <row r="139" spans="1:65" s="2" customFormat="1" ht="37.9" customHeight="1">
      <c r="A139" s="35"/>
      <c r="B139" s="143"/>
      <c r="C139" s="212" t="s">
        <v>195</v>
      </c>
      <c r="D139" s="212" t="s">
        <v>241</v>
      </c>
      <c r="E139" s="213" t="s">
        <v>685</v>
      </c>
      <c r="F139" s="214" t="s">
        <v>686</v>
      </c>
      <c r="G139" s="215" t="s">
        <v>325</v>
      </c>
      <c r="H139" s="216">
        <v>13</v>
      </c>
      <c r="I139" s="217"/>
      <c r="J139" s="218">
        <f t="shared" si="5"/>
        <v>0</v>
      </c>
      <c r="K139" s="219"/>
      <c r="L139" s="220"/>
      <c r="M139" s="221" t="s">
        <v>1</v>
      </c>
      <c r="N139" s="222" t="s">
        <v>42</v>
      </c>
      <c r="O139" s="64"/>
      <c r="P139" s="185">
        <f t="shared" si="6"/>
        <v>0</v>
      </c>
      <c r="Q139" s="185">
        <v>0</v>
      </c>
      <c r="R139" s="185">
        <f t="shared" si="7"/>
        <v>0</v>
      </c>
      <c r="S139" s="185">
        <v>0</v>
      </c>
      <c r="T139" s="186">
        <f t="shared" si="8"/>
        <v>0</v>
      </c>
      <c r="U139" s="35"/>
      <c r="V139" s="35"/>
      <c r="W139" s="35"/>
      <c r="X139" s="35"/>
      <c r="Y139" s="35"/>
      <c r="Z139" s="35"/>
      <c r="AA139" s="35"/>
      <c r="AB139" s="35"/>
      <c r="AC139" s="35"/>
      <c r="AD139" s="35"/>
      <c r="AE139" s="35"/>
      <c r="AR139" s="187" t="s">
        <v>674</v>
      </c>
      <c r="AT139" s="187" t="s">
        <v>241</v>
      </c>
      <c r="AU139" s="187" t="s">
        <v>109</v>
      </c>
      <c r="AY139" s="18" t="s">
        <v>153</v>
      </c>
      <c r="BE139" s="104">
        <f t="shared" si="9"/>
        <v>0</v>
      </c>
      <c r="BF139" s="104">
        <f t="shared" si="10"/>
        <v>0</v>
      </c>
      <c r="BG139" s="104">
        <f t="shared" si="11"/>
        <v>0</v>
      </c>
      <c r="BH139" s="104">
        <f t="shared" si="12"/>
        <v>0</v>
      </c>
      <c r="BI139" s="104">
        <f t="shared" si="13"/>
        <v>0</v>
      </c>
      <c r="BJ139" s="18" t="s">
        <v>109</v>
      </c>
      <c r="BK139" s="104">
        <f t="shared" si="14"/>
        <v>0</v>
      </c>
      <c r="BL139" s="18" t="s">
        <v>671</v>
      </c>
      <c r="BM139" s="187" t="s">
        <v>240</v>
      </c>
    </row>
    <row r="140" spans="1:65" s="2" customFormat="1" ht="44.25" customHeight="1">
      <c r="A140" s="35"/>
      <c r="B140" s="143"/>
      <c r="C140" s="175" t="s">
        <v>202</v>
      </c>
      <c r="D140" s="175" t="s">
        <v>155</v>
      </c>
      <c r="E140" s="176" t="s">
        <v>687</v>
      </c>
      <c r="F140" s="177" t="s">
        <v>688</v>
      </c>
      <c r="G140" s="178" t="s">
        <v>325</v>
      </c>
      <c r="H140" s="179">
        <v>11</v>
      </c>
      <c r="I140" s="180"/>
      <c r="J140" s="181">
        <f t="shared" si="5"/>
        <v>0</v>
      </c>
      <c r="K140" s="182"/>
      <c r="L140" s="36"/>
      <c r="M140" s="183" t="s">
        <v>1</v>
      </c>
      <c r="N140" s="184" t="s">
        <v>42</v>
      </c>
      <c r="O140" s="64"/>
      <c r="P140" s="185">
        <f t="shared" si="6"/>
        <v>0</v>
      </c>
      <c r="Q140" s="185">
        <v>0</v>
      </c>
      <c r="R140" s="185">
        <f t="shared" si="7"/>
        <v>0</v>
      </c>
      <c r="S140" s="185">
        <v>0</v>
      </c>
      <c r="T140" s="186">
        <f t="shared" si="8"/>
        <v>0</v>
      </c>
      <c r="U140" s="35"/>
      <c r="V140" s="35"/>
      <c r="W140" s="35"/>
      <c r="X140" s="35"/>
      <c r="Y140" s="35"/>
      <c r="Z140" s="35"/>
      <c r="AA140" s="35"/>
      <c r="AB140" s="35"/>
      <c r="AC140" s="35"/>
      <c r="AD140" s="35"/>
      <c r="AE140" s="35"/>
      <c r="AR140" s="187" t="s">
        <v>671</v>
      </c>
      <c r="AT140" s="187" t="s">
        <v>155</v>
      </c>
      <c r="AU140" s="187" t="s">
        <v>109</v>
      </c>
      <c r="AY140" s="18" t="s">
        <v>153</v>
      </c>
      <c r="BE140" s="104">
        <f t="shared" si="9"/>
        <v>0</v>
      </c>
      <c r="BF140" s="104">
        <f t="shared" si="10"/>
        <v>0</v>
      </c>
      <c r="BG140" s="104">
        <f t="shared" si="11"/>
        <v>0</v>
      </c>
      <c r="BH140" s="104">
        <f t="shared" si="12"/>
        <v>0</v>
      </c>
      <c r="BI140" s="104">
        <f t="shared" si="13"/>
        <v>0</v>
      </c>
      <c r="BJ140" s="18" t="s">
        <v>109</v>
      </c>
      <c r="BK140" s="104">
        <f t="shared" si="14"/>
        <v>0</v>
      </c>
      <c r="BL140" s="18" t="s">
        <v>671</v>
      </c>
      <c r="BM140" s="187" t="s">
        <v>251</v>
      </c>
    </row>
    <row r="141" spans="1:65" s="2" customFormat="1" ht="24.2" customHeight="1">
      <c r="A141" s="35"/>
      <c r="B141" s="143"/>
      <c r="C141" s="212" t="s">
        <v>208</v>
      </c>
      <c r="D141" s="212" t="s">
        <v>241</v>
      </c>
      <c r="E141" s="213" t="s">
        <v>689</v>
      </c>
      <c r="F141" s="214" t="s">
        <v>690</v>
      </c>
      <c r="G141" s="215" t="s">
        <v>325</v>
      </c>
      <c r="H141" s="216">
        <v>11</v>
      </c>
      <c r="I141" s="217"/>
      <c r="J141" s="218">
        <f t="shared" si="5"/>
        <v>0</v>
      </c>
      <c r="K141" s="219"/>
      <c r="L141" s="220"/>
      <c r="M141" s="221" t="s">
        <v>1</v>
      </c>
      <c r="N141" s="222" t="s">
        <v>42</v>
      </c>
      <c r="O141" s="64"/>
      <c r="P141" s="185">
        <f t="shared" si="6"/>
        <v>0</v>
      </c>
      <c r="Q141" s="185">
        <v>0</v>
      </c>
      <c r="R141" s="185">
        <f t="shared" si="7"/>
        <v>0</v>
      </c>
      <c r="S141" s="185">
        <v>0</v>
      </c>
      <c r="T141" s="186">
        <f t="shared" si="8"/>
        <v>0</v>
      </c>
      <c r="U141" s="35"/>
      <c r="V141" s="35"/>
      <c r="W141" s="35"/>
      <c r="X141" s="35"/>
      <c r="Y141" s="35"/>
      <c r="Z141" s="35"/>
      <c r="AA141" s="35"/>
      <c r="AB141" s="35"/>
      <c r="AC141" s="35"/>
      <c r="AD141" s="35"/>
      <c r="AE141" s="35"/>
      <c r="AR141" s="187" t="s">
        <v>674</v>
      </c>
      <c r="AT141" s="187" t="s">
        <v>241</v>
      </c>
      <c r="AU141" s="187" t="s">
        <v>109</v>
      </c>
      <c r="AY141" s="18" t="s">
        <v>153</v>
      </c>
      <c r="BE141" s="104">
        <f t="shared" si="9"/>
        <v>0</v>
      </c>
      <c r="BF141" s="104">
        <f t="shared" si="10"/>
        <v>0</v>
      </c>
      <c r="BG141" s="104">
        <f t="shared" si="11"/>
        <v>0</v>
      </c>
      <c r="BH141" s="104">
        <f t="shared" si="12"/>
        <v>0</v>
      </c>
      <c r="BI141" s="104">
        <f t="shared" si="13"/>
        <v>0</v>
      </c>
      <c r="BJ141" s="18" t="s">
        <v>109</v>
      </c>
      <c r="BK141" s="104">
        <f t="shared" si="14"/>
        <v>0</v>
      </c>
      <c r="BL141" s="18" t="s">
        <v>671</v>
      </c>
      <c r="BM141" s="187" t="s">
        <v>7</v>
      </c>
    </row>
    <row r="142" spans="1:65" s="2" customFormat="1" ht="44.25" customHeight="1">
      <c r="A142" s="35"/>
      <c r="B142" s="143"/>
      <c r="C142" s="175" t="s">
        <v>212</v>
      </c>
      <c r="D142" s="175" t="s">
        <v>155</v>
      </c>
      <c r="E142" s="176" t="s">
        <v>691</v>
      </c>
      <c r="F142" s="177" t="s">
        <v>692</v>
      </c>
      <c r="G142" s="178" t="s">
        <v>325</v>
      </c>
      <c r="H142" s="179">
        <v>2</v>
      </c>
      <c r="I142" s="180"/>
      <c r="J142" s="181">
        <f t="shared" si="5"/>
        <v>0</v>
      </c>
      <c r="K142" s="182"/>
      <c r="L142" s="36"/>
      <c r="M142" s="183" t="s">
        <v>1</v>
      </c>
      <c r="N142" s="184" t="s">
        <v>42</v>
      </c>
      <c r="O142" s="64"/>
      <c r="P142" s="185">
        <f t="shared" si="6"/>
        <v>0</v>
      </c>
      <c r="Q142" s="185">
        <v>0</v>
      </c>
      <c r="R142" s="185">
        <f t="shared" si="7"/>
        <v>0</v>
      </c>
      <c r="S142" s="185">
        <v>0</v>
      </c>
      <c r="T142" s="186">
        <f t="shared" si="8"/>
        <v>0</v>
      </c>
      <c r="U142" s="35"/>
      <c r="V142" s="35"/>
      <c r="W142" s="35"/>
      <c r="X142" s="35"/>
      <c r="Y142" s="35"/>
      <c r="Z142" s="35"/>
      <c r="AA142" s="35"/>
      <c r="AB142" s="35"/>
      <c r="AC142" s="35"/>
      <c r="AD142" s="35"/>
      <c r="AE142" s="35"/>
      <c r="AR142" s="187" t="s">
        <v>671</v>
      </c>
      <c r="AT142" s="187" t="s">
        <v>155</v>
      </c>
      <c r="AU142" s="187" t="s">
        <v>109</v>
      </c>
      <c r="AY142" s="18" t="s">
        <v>153</v>
      </c>
      <c r="BE142" s="104">
        <f t="shared" si="9"/>
        <v>0</v>
      </c>
      <c r="BF142" s="104">
        <f t="shared" si="10"/>
        <v>0</v>
      </c>
      <c r="BG142" s="104">
        <f t="shared" si="11"/>
        <v>0</v>
      </c>
      <c r="BH142" s="104">
        <f t="shared" si="12"/>
        <v>0</v>
      </c>
      <c r="BI142" s="104">
        <f t="shared" si="13"/>
        <v>0</v>
      </c>
      <c r="BJ142" s="18" t="s">
        <v>109</v>
      </c>
      <c r="BK142" s="104">
        <f t="shared" si="14"/>
        <v>0</v>
      </c>
      <c r="BL142" s="18" t="s">
        <v>671</v>
      </c>
      <c r="BM142" s="187" t="s">
        <v>272</v>
      </c>
    </row>
    <row r="143" spans="1:65" s="2" customFormat="1" ht="24.2" customHeight="1">
      <c r="A143" s="35"/>
      <c r="B143" s="143"/>
      <c r="C143" s="212" t="s">
        <v>217</v>
      </c>
      <c r="D143" s="212" t="s">
        <v>241</v>
      </c>
      <c r="E143" s="213" t="s">
        <v>693</v>
      </c>
      <c r="F143" s="214" t="s">
        <v>694</v>
      </c>
      <c r="G143" s="215" t="s">
        <v>325</v>
      </c>
      <c r="H143" s="216">
        <v>2</v>
      </c>
      <c r="I143" s="217"/>
      <c r="J143" s="218">
        <f t="shared" si="5"/>
        <v>0</v>
      </c>
      <c r="K143" s="219"/>
      <c r="L143" s="220"/>
      <c r="M143" s="221" t="s">
        <v>1</v>
      </c>
      <c r="N143" s="222" t="s">
        <v>42</v>
      </c>
      <c r="O143" s="64"/>
      <c r="P143" s="185">
        <f t="shared" si="6"/>
        <v>0</v>
      </c>
      <c r="Q143" s="185">
        <v>0</v>
      </c>
      <c r="R143" s="185">
        <f t="shared" si="7"/>
        <v>0</v>
      </c>
      <c r="S143" s="185">
        <v>0</v>
      </c>
      <c r="T143" s="186">
        <f t="shared" si="8"/>
        <v>0</v>
      </c>
      <c r="U143" s="35"/>
      <c r="V143" s="35"/>
      <c r="W143" s="35"/>
      <c r="X143" s="35"/>
      <c r="Y143" s="35"/>
      <c r="Z143" s="35"/>
      <c r="AA143" s="35"/>
      <c r="AB143" s="35"/>
      <c r="AC143" s="35"/>
      <c r="AD143" s="35"/>
      <c r="AE143" s="35"/>
      <c r="AR143" s="187" t="s">
        <v>674</v>
      </c>
      <c r="AT143" s="187" t="s">
        <v>241</v>
      </c>
      <c r="AU143" s="187" t="s">
        <v>109</v>
      </c>
      <c r="AY143" s="18" t="s">
        <v>153</v>
      </c>
      <c r="BE143" s="104">
        <f t="shared" si="9"/>
        <v>0</v>
      </c>
      <c r="BF143" s="104">
        <f t="shared" si="10"/>
        <v>0</v>
      </c>
      <c r="BG143" s="104">
        <f t="shared" si="11"/>
        <v>0</v>
      </c>
      <c r="BH143" s="104">
        <f t="shared" si="12"/>
        <v>0</v>
      </c>
      <c r="BI143" s="104">
        <f t="shared" si="13"/>
        <v>0</v>
      </c>
      <c r="BJ143" s="18" t="s">
        <v>109</v>
      </c>
      <c r="BK143" s="104">
        <f t="shared" si="14"/>
        <v>0</v>
      </c>
      <c r="BL143" s="18" t="s">
        <v>671</v>
      </c>
      <c r="BM143" s="187" t="s">
        <v>281</v>
      </c>
    </row>
    <row r="144" spans="1:65" s="2" customFormat="1" ht="37.9" customHeight="1">
      <c r="A144" s="35"/>
      <c r="B144" s="143"/>
      <c r="C144" s="175" t="s">
        <v>222</v>
      </c>
      <c r="D144" s="175" t="s">
        <v>155</v>
      </c>
      <c r="E144" s="176" t="s">
        <v>695</v>
      </c>
      <c r="F144" s="177" t="s">
        <v>696</v>
      </c>
      <c r="G144" s="178" t="s">
        <v>325</v>
      </c>
      <c r="H144" s="179">
        <v>13</v>
      </c>
      <c r="I144" s="180"/>
      <c r="J144" s="181">
        <f t="shared" si="5"/>
        <v>0</v>
      </c>
      <c r="K144" s="182"/>
      <c r="L144" s="36"/>
      <c r="M144" s="183" t="s">
        <v>1</v>
      </c>
      <c r="N144" s="184" t="s">
        <v>42</v>
      </c>
      <c r="O144" s="64"/>
      <c r="P144" s="185">
        <f t="shared" si="6"/>
        <v>0</v>
      </c>
      <c r="Q144" s="185">
        <v>0</v>
      </c>
      <c r="R144" s="185">
        <f t="shared" si="7"/>
        <v>0</v>
      </c>
      <c r="S144" s="185">
        <v>0</v>
      </c>
      <c r="T144" s="186">
        <f t="shared" si="8"/>
        <v>0</v>
      </c>
      <c r="U144" s="35"/>
      <c r="V144" s="35"/>
      <c r="W144" s="35"/>
      <c r="X144" s="35"/>
      <c r="Y144" s="35"/>
      <c r="Z144" s="35"/>
      <c r="AA144" s="35"/>
      <c r="AB144" s="35"/>
      <c r="AC144" s="35"/>
      <c r="AD144" s="35"/>
      <c r="AE144" s="35"/>
      <c r="AR144" s="187" t="s">
        <v>671</v>
      </c>
      <c r="AT144" s="187" t="s">
        <v>155</v>
      </c>
      <c r="AU144" s="187" t="s">
        <v>109</v>
      </c>
      <c r="AY144" s="18" t="s">
        <v>153</v>
      </c>
      <c r="BE144" s="104">
        <f t="shared" si="9"/>
        <v>0</v>
      </c>
      <c r="BF144" s="104">
        <f t="shared" si="10"/>
        <v>0</v>
      </c>
      <c r="BG144" s="104">
        <f t="shared" si="11"/>
        <v>0</v>
      </c>
      <c r="BH144" s="104">
        <f t="shared" si="12"/>
        <v>0</v>
      </c>
      <c r="BI144" s="104">
        <f t="shared" si="13"/>
        <v>0</v>
      </c>
      <c r="BJ144" s="18" t="s">
        <v>109</v>
      </c>
      <c r="BK144" s="104">
        <f t="shared" si="14"/>
        <v>0</v>
      </c>
      <c r="BL144" s="18" t="s">
        <v>671</v>
      </c>
      <c r="BM144" s="187" t="s">
        <v>291</v>
      </c>
    </row>
    <row r="145" spans="1:65" s="2" customFormat="1" ht="49.15" customHeight="1">
      <c r="A145" s="35"/>
      <c r="B145" s="143"/>
      <c r="C145" s="175" t="s">
        <v>229</v>
      </c>
      <c r="D145" s="175" t="s">
        <v>155</v>
      </c>
      <c r="E145" s="176" t="s">
        <v>697</v>
      </c>
      <c r="F145" s="177" t="s">
        <v>698</v>
      </c>
      <c r="G145" s="178" t="s">
        <v>325</v>
      </c>
      <c r="H145" s="179">
        <v>13</v>
      </c>
      <c r="I145" s="180"/>
      <c r="J145" s="181">
        <f t="shared" si="5"/>
        <v>0</v>
      </c>
      <c r="K145" s="182"/>
      <c r="L145" s="36"/>
      <c r="M145" s="183" t="s">
        <v>1</v>
      </c>
      <c r="N145" s="184" t="s">
        <v>42</v>
      </c>
      <c r="O145" s="64"/>
      <c r="P145" s="185">
        <f t="shared" si="6"/>
        <v>0</v>
      </c>
      <c r="Q145" s="185">
        <v>0</v>
      </c>
      <c r="R145" s="185">
        <f t="shared" si="7"/>
        <v>0</v>
      </c>
      <c r="S145" s="185">
        <v>0</v>
      </c>
      <c r="T145" s="186">
        <f t="shared" si="8"/>
        <v>0</v>
      </c>
      <c r="U145" s="35"/>
      <c r="V145" s="35"/>
      <c r="W145" s="35"/>
      <c r="X145" s="35"/>
      <c r="Y145" s="35"/>
      <c r="Z145" s="35"/>
      <c r="AA145" s="35"/>
      <c r="AB145" s="35"/>
      <c r="AC145" s="35"/>
      <c r="AD145" s="35"/>
      <c r="AE145" s="35"/>
      <c r="AR145" s="187" t="s">
        <v>671</v>
      </c>
      <c r="AT145" s="187" t="s">
        <v>155</v>
      </c>
      <c r="AU145" s="187" t="s">
        <v>109</v>
      </c>
      <c r="AY145" s="18" t="s">
        <v>153</v>
      </c>
      <c r="BE145" s="104">
        <f t="shared" si="9"/>
        <v>0</v>
      </c>
      <c r="BF145" s="104">
        <f t="shared" si="10"/>
        <v>0</v>
      </c>
      <c r="BG145" s="104">
        <f t="shared" si="11"/>
        <v>0</v>
      </c>
      <c r="BH145" s="104">
        <f t="shared" si="12"/>
        <v>0</v>
      </c>
      <c r="BI145" s="104">
        <f t="shared" si="13"/>
        <v>0</v>
      </c>
      <c r="BJ145" s="18" t="s">
        <v>109</v>
      </c>
      <c r="BK145" s="104">
        <f t="shared" si="14"/>
        <v>0</v>
      </c>
      <c r="BL145" s="18" t="s">
        <v>671</v>
      </c>
      <c r="BM145" s="187" t="s">
        <v>312</v>
      </c>
    </row>
    <row r="146" spans="1:65" s="2" customFormat="1" ht="24.2" customHeight="1">
      <c r="A146" s="35"/>
      <c r="B146" s="143"/>
      <c r="C146" s="212" t="s">
        <v>234</v>
      </c>
      <c r="D146" s="212" t="s">
        <v>241</v>
      </c>
      <c r="E146" s="213" t="s">
        <v>699</v>
      </c>
      <c r="F146" s="214" t="s">
        <v>700</v>
      </c>
      <c r="G146" s="215" t="s">
        <v>325</v>
      </c>
      <c r="H146" s="216">
        <v>13</v>
      </c>
      <c r="I146" s="217"/>
      <c r="J146" s="218">
        <f t="shared" si="5"/>
        <v>0</v>
      </c>
      <c r="K146" s="219"/>
      <c r="L146" s="220"/>
      <c r="M146" s="221" t="s">
        <v>1</v>
      </c>
      <c r="N146" s="222" t="s">
        <v>42</v>
      </c>
      <c r="O146" s="64"/>
      <c r="P146" s="185">
        <f t="shared" si="6"/>
        <v>0</v>
      </c>
      <c r="Q146" s="185">
        <v>0</v>
      </c>
      <c r="R146" s="185">
        <f t="shared" si="7"/>
        <v>0</v>
      </c>
      <c r="S146" s="185">
        <v>0</v>
      </c>
      <c r="T146" s="186">
        <f t="shared" si="8"/>
        <v>0</v>
      </c>
      <c r="U146" s="35"/>
      <c r="V146" s="35"/>
      <c r="W146" s="35"/>
      <c r="X146" s="35"/>
      <c r="Y146" s="35"/>
      <c r="Z146" s="35"/>
      <c r="AA146" s="35"/>
      <c r="AB146" s="35"/>
      <c r="AC146" s="35"/>
      <c r="AD146" s="35"/>
      <c r="AE146" s="35"/>
      <c r="AR146" s="187" t="s">
        <v>674</v>
      </c>
      <c r="AT146" s="187" t="s">
        <v>241</v>
      </c>
      <c r="AU146" s="187" t="s">
        <v>109</v>
      </c>
      <c r="AY146" s="18" t="s">
        <v>153</v>
      </c>
      <c r="BE146" s="104">
        <f t="shared" si="9"/>
        <v>0</v>
      </c>
      <c r="BF146" s="104">
        <f t="shared" si="10"/>
        <v>0</v>
      </c>
      <c r="BG146" s="104">
        <f t="shared" si="11"/>
        <v>0</v>
      </c>
      <c r="BH146" s="104">
        <f t="shared" si="12"/>
        <v>0</v>
      </c>
      <c r="BI146" s="104">
        <f t="shared" si="13"/>
        <v>0</v>
      </c>
      <c r="BJ146" s="18" t="s">
        <v>109</v>
      </c>
      <c r="BK146" s="104">
        <f t="shared" si="14"/>
        <v>0</v>
      </c>
      <c r="BL146" s="18" t="s">
        <v>671</v>
      </c>
      <c r="BM146" s="187" t="s">
        <v>322</v>
      </c>
    </row>
    <row r="147" spans="1:65" s="2" customFormat="1" ht="44.25" customHeight="1">
      <c r="A147" s="35"/>
      <c r="B147" s="143"/>
      <c r="C147" s="175" t="s">
        <v>240</v>
      </c>
      <c r="D147" s="175" t="s">
        <v>155</v>
      </c>
      <c r="E147" s="176" t="s">
        <v>701</v>
      </c>
      <c r="F147" s="177" t="s">
        <v>702</v>
      </c>
      <c r="G147" s="178" t="s">
        <v>325</v>
      </c>
      <c r="H147" s="179">
        <v>4</v>
      </c>
      <c r="I147" s="180"/>
      <c r="J147" s="181">
        <f t="shared" si="5"/>
        <v>0</v>
      </c>
      <c r="K147" s="182"/>
      <c r="L147" s="36"/>
      <c r="M147" s="183" t="s">
        <v>1</v>
      </c>
      <c r="N147" s="184" t="s">
        <v>42</v>
      </c>
      <c r="O147" s="64"/>
      <c r="P147" s="185">
        <f t="shared" si="6"/>
        <v>0</v>
      </c>
      <c r="Q147" s="185">
        <v>0</v>
      </c>
      <c r="R147" s="185">
        <f t="shared" si="7"/>
        <v>0</v>
      </c>
      <c r="S147" s="185">
        <v>0</v>
      </c>
      <c r="T147" s="186">
        <f t="shared" si="8"/>
        <v>0</v>
      </c>
      <c r="U147" s="35"/>
      <c r="V147" s="35"/>
      <c r="W147" s="35"/>
      <c r="X147" s="35"/>
      <c r="Y147" s="35"/>
      <c r="Z147" s="35"/>
      <c r="AA147" s="35"/>
      <c r="AB147" s="35"/>
      <c r="AC147" s="35"/>
      <c r="AD147" s="35"/>
      <c r="AE147" s="35"/>
      <c r="AR147" s="187" t="s">
        <v>671</v>
      </c>
      <c r="AT147" s="187" t="s">
        <v>155</v>
      </c>
      <c r="AU147" s="187" t="s">
        <v>109</v>
      </c>
      <c r="AY147" s="18" t="s">
        <v>153</v>
      </c>
      <c r="BE147" s="104">
        <f t="shared" si="9"/>
        <v>0</v>
      </c>
      <c r="BF147" s="104">
        <f t="shared" si="10"/>
        <v>0</v>
      </c>
      <c r="BG147" s="104">
        <f t="shared" si="11"/>
        <v>0</v>
      </c>
      <c r="BH147" s="104">
        <f t="shared" si="12"/>
        <v>0</v>
      </c>
      <c r="BI147" s="104">
        <f t="shared" si="13"/>
        <v>0</v>
      </c>
      <c r="BJ147" s="18" t="s">
        <v>109</v>
      </c>
      <c r="BK147" s="104">
        <f t="shared" si="14"/>
        <v>0</v>
      </c>
      <c r="BL147" s="18" t="s">
        <v>671</v>
      </c>
      <c r="BM147" s="187" t="s">
        <v>331</v>
      </c>
    </row>
    <row r="148" spans="1:65" s="2" customFormat="1" ht="24.2" customHeight="1">
      <c r="A148" s="35"/>
      <c r="B148" s="143"/>
      <c r="C148" s="212" t="s">
        <v>246</v>
      </c>
      <c r="D148" s="212" t="s">
        <v>241</v>
      </c>
      <c r="E148" s="213" t="s">
        <v>703</v>
      </c>
      <c r="F148" s="214" t="s">
        <v>704</v>
      </c>
      <c r="G148" s="215" t="s">
        <v>325</v>
      </c>
      <c r="H148" s="216">
        <v>4</v>
      </c>
      <c r="I148" s="217"/>
      <c r="J148" s="218">
        <f t="shared" si="5"/>
        <v>0</v>
      </c>
      <c r="K148" s="219"/>
      <c r="L148" s="220"/>
      <c r="M148" s="221" t="s">
        <v>1</v>
      </c>
      <c r="N148" s="222" t="s">
        <v>42</v>
      </c>
      <c r="O148" s="64"/>
      <c r="P148" s="185">
        <f t="shared" si="6"/>
        <v>0</v>
      </c>
      <c r="Q148" s="185">
        <v>0</v>
      </c>
      <c r="R148" s="185">
        <f t="shared" si="7"/>
        <v>0</v>
      </c>
      <c r="S148" s="185">
        <v>0</v>
      </c>
      <c r="T148" s="186">
        <f t="shared" si="8"/>
        <v>0</v>
      </c>
      <c r="U148" s="35"/>
      <c r="V148" s="35"/>
      <c r="W148" s="35"/>
      <c r="X148" s="35"/>
      <c r="Y148" s="35"/>
      <c r="Z148" s="35"/>
      <c r="AA148" s="35"/>
      <c r="AB148" s="35"/>
      <c r="AC148" s="35"/>
      <c r="AD148" s="35"/>
      <c r="AE148" s="35"/>
      <c r="AR148" s="187" t="s">
        <v>674</v>
      </c>
      <c r="AT148" s="187" t="s">
        <v>241</v>
      </c>
      <c r="AU148" s="187" t="s">
        <v>109</v>
      </c>
      <c r="AY148" s="18" t="s">
        <v>153</v>
      </c>
      <c r="BE148" s="104">
        <f t="shared" si="9"/>
        <v>0</v>
      </c>
      <c r="BF148" s="104">
        <f t="shared" si="10"/>
        <v>0</v>
      </c>
      <c r="BG148" s="104">
        <f t="shared" si="11"/>
        <v>0</v>
      </c>
      <c r="BH148" s="104">
        <f t="shared" si="12"/>
        <v>0</v>
      </c>
      <c r="BI148" s="104">
        <f t="shared" si="13"/>
        <v>0</v>
      </c>
      <c r="BJ148" s="18" t="s">
        <v>109</v>
      </c>
      <c r="BK148" s="104">
        <f t="shared" si="14"/>
        <v>0</v>
      </c>
      <c r="BL148" s="18" t="s">
        <v>671</v>
      </c>
      <c r="BM148" s="187" t="s">
        <v>342</v>
      </c>
    </row>
    <row r="149" spans="1:65" s="2" customFormat="1" ht="24.2" customHeight="1">
      <c r="A149" s="35"/>
      <c r="B149" s="143"/>
      <c r="C149" s="175" t="s">
        <v>251</v>
      </c>
      <c r="D149" s="175" t="s">
        <v>155</v>
      </c>
      <c r="E149" s="176" t="s">
        <v>705</v>
      </c>
      <c r="F149" s="177" t="s">
        <v>706</v>
      </c>
      <c r="G149" s="178" t="s">
        <v>325</v>
      </c>
      <c r="H149" s="179">
        <v>4</v>
      </c>
      <c r="I149" s="180"/>
      <c r="J149" s="181">
        <f t="shared" si="5"/>
        <v>0</v>
      </c>
      <c r="K149" s="182"/>
      <c r="L149" s="36"/>
      <c r="M149" s="183" t="s">
        <v>1</v>
      </c>
      <c r="N149" s="184" t="s">
        <v>42</v>
      </c>
      <c r="O149" s="64"/>
      <c r="P149" s="185">
        <f t="shared" si="6"/>
        <v>0</v>
      </c>
      <c r="Q149" s="185">
        <v>0</v>
      </c>
      <c r="R149" s="185">
        <f t="shared" si="7"/>
        <v>0</v>
      </c>
      <c r="S149" s="185">
        <v>0</v>
      </c>
      <c r="T149" s="186">
        <f t="shared" si="8"/>
        <v>0</v>
      </c>
      <c r="U149" s="35"/>
      <c r="V149" s="35"/>
      <c r="W149" s="35"/>
      <c r="X149" s="35"/>
      <c r="Y149" s="35"/>
      <c r="Z149" s="35"/>
      <c r="AA149" s="35"/>
      <c r="AB149" s="35"/>
      <c r="AC149" s="35"/>
      <c r="AD149" s="35"/>
      <c r="AE149" s="35"/>
      <c r="AR149" s="187" t="s">
        <v>671</v>
      </c>
      <c r="AT149" s="187" t="s">
        <v>155</v>
      </c>
      <c r="AU149" s="187" t="s">
        <v>109</v>
      </c>
      <c r="AY149" s="18" t="s">
        <v>153</v>
      </c>
      <c r="BE149" s="104">
        <f t="shared" si="9"/>
        <v>0</v>
      </c>
      <c r="BF149" s="104">
        <f t="shared" si="10"/>
        <v>0</v>
      </c>
      <c r="BG149" s="104">
        <f t="shared" si="11"/>
        <v>0</v>
      </c>
      <c r="BH149" s="104">
        <f t="shared" si="12"/>
        <v>0</v>
      </c>
      <c r="BI149" s="104">
        <f t="shared" si="13"/>
        <v>0</v>
      </c>
      <c r="BJ149" s="18" t="s">
        <v>109</v>
      </c>
      <c r="BK149" s="104">
        <f t="shared" si="14"/>
        <v>0</v>
      </c>
      <c r="BL149" s="18" t="s">
        <v>671</v>
      </c>
      <c r="BM149" s="187" t="s">
        <v>351</v>
      </c>
    </row>
    <row r="150" spans="1:65" s="2" customFormat="1" ht="16.5" customHeight="1">
      <c r="A150" s="35"/>
      <c r="B150" s="143"/>
      <c r="C150" s="212" t="s">
        <v>255</v>
      </c>
      <c r="D150" s="212" t="s">
        <v>241</v>
      </c>
      <c r="E150" s="213" t="s">
        <v>707</v>
      </c>
      <c r="F150" s="214" t="s">
        <v>708</v>
      </c>
      <c r="G150" s="215" t="s">
        <v>325</v>
      </c>
      <c r="H150" s="216">
        <v>4</v>
      </c>
      <c r="I150" s="217"/>
      <c r="J150" s="218">
        <f t="shared" si="5"/>
        <v>0</v>
      </c>
      <c r="K150" s="219"/>
      <c r="L150" s="220"/>
      <c r="M150" s="221" t="s">
        <v>1</v>
      </c>
      <c r="N150" s="222" t="s">
        <v>42</v>
      </c>
      <c r="O150" s="64"/>
      <c r="P150" s="185">
        <f t="shared" si="6"/>
        <v>0</v>
      </c>
      <c r="Q150" s="185">
        <v>0</v>
      </c>
      <c r="R150" s="185">
        <f t="shared" si="7"/>
        <v>0</v>
      </c>
      <c r="S150" s="185">
        <v>0</v>
      </c>
      <c r="T150" s="186">
        <f t="shared" si="8"/>
        <v>0</v>
      </c>
      <c r="U150" s="35"/>
      <c r="V150" s="35"/>
      <c r="W150" s="35"/>
      <c r="X150" s="35"/>
      <c r="Y150" s="35"/>
      <c r="Z150" s="35"/>
      <c r="AA150" s="35"/>
      <c r="AB150" s="35"/>
      <c r="AC150" s="35"/>
      <c r="AD150" s="35"/>
      <c r="AE150" s="35"/>
      <c r="AR150" s="187" t="s">
        <v>674</v>
      </c>
      <c r="AT150" s="187" t="s">
        <v>241</v>
      </c>
      <c r="AU150" s="187" t="s">
        <v>109</v>
      </c>
      <c r="AY150" s="18" t="s">
        <v>153</v>
      </c>
      <c r="BE150" s="104">
        <f t="shared" si="9"/>
        <v>0</v>
      </c>
      <c r="BF150" s="104">
        <f t="shared" si="10"/>
        <v>0</v>
      </c>
      <c r="BG150" s="104">
        <f t="shared" si="11"/>
        <v>0</v>
      </c>
      <c r="BH150" s="104">
        <f t="shared" si="12"/>
        <v>0</v>
      </c>
      <c r="BI150" s="104">
        <f t="shared" si="13"/>
        <v>0</v>
      </c>
      <c r="BJ150" s="18" t="s">
        <v>109</v>
      </c>
      <c r="BK150" s="104">
        <f t="shared" si="14"/>
        <v>0</v>
      </c>
      <c r="BL150" s="18" t="s">
        <v>671</v>
      </c>
      <c r="BM150" s="187" t="s">
        <v>361</v>
      </c>
    </row>
    <row r="151" spans="1:65" s="2" customFormat="1" ht="24.2" customHeight="1">
      <c r="A151" s="35"/>
      <c r="B151" s="143"/>
      <c r="C151" s="175" t="s">
        <v>7</v>
      </c>
      <c r="D151" s="175" t="s">
        <v>155</v>
      </c>
      <c r="E151" s="176" t="s">
        <v>709</v>
      </c>
      <c r="F151" s="177" t="s">
        <v>710</v>
      </c>
      <c r="G151" s="178" t="s">
        <v>325</v>
      </c>
      <c r="H151" s="179">
        <v>4</v>
      </c>
      <c r="I151" s="180"/>
      <c r="J151" s="181">
        <f t="shared" si="5"/>
        <v>0</v>
      </c>
      <c r="K151" s="182"/>
      <c r="L151" s="36"/>
      <c r="M151" s="183" t="s">
        <v>1</v>
      </c>
      <c r="N151" s="184" t="s">
        <v>42</v>
      </c>
      <c r="O151" s="64"/>
      <c r="P151" s="185">
        <f t="shared" si="6"/>
        <v>0</v>
      </c>
      <c r="Q151" s="185">
        <v>0</v>
      </c>
      <c r="R151" s="185">
        <f t="shared" si="7"/>
        <v>0</v>
      </c>
      <c r="S151" s="185">
        <v>0</v>
      </c>
      <c r="T151" s="186">
        <f t="shared" si="8"/>
        <v>0</v>
      </c>
      <c r="U151" s="35"/>
      <c r="V151" s="35"/>
      <c r="W151" s="35"/>
      <c r="X151" s="35"/>
      <c r="Y151" s="35"/>
      <c r="Z151" s="35"/>
      <c r="AA151" s="35"/>
      <c r="AB151" s="35"/>
      <c r="AC151" s="35"/>
      <c r="AD151" s="35"/>
      <c r="AE151" s="35"/>
      <c r="AR151" s="187" t="s">
        <v>671</v>
      </c>
      <c r="AT151" s="187" t="s">
        <v>155</v>
      </c>
      <c r="AU151" s="187" t="s">
        <v>109</v>
      </c>
      <c r="AY151" s="18" t="s">
        <v>153</v>
      </c>
      <c r="BE151" s="104">
        <f t="shared" si="9"/>
        <v>0</v>
      </c>
      <c r="BF151" s="104">
        <f t="shared" si="10"/>
        <v>0</v>
      </c>
      <c r="BG151" s="104">
        <f t="shared" si="11"/>
        <v>0</v>
      </c>
      <c r="BH151" s="104">
        <f t="shared" si="12"/>
        <v>0</v>
      </c>
      <c r="BI151" s="104">
        <f t="shared" si="13"/>
        <v>0</v>
      </c>
      <c r="BJ151" s="18" t="s">
        <v>109</v>
      </c>
      <c r="BK151" s="104">
        <f t="shared" si="14"/>
        <v>0</v>
      </c>
      <c r="BL151" s="18" t="s">
        <v>671</v>
      </c>
      <c r="BM151" s="187" t="s">
        <v>375</v>
      </c>
    </row>
    <row r="152" spans="1:65" s="2" customFormat="1" ht="16.5" customHeight="1">
      <c r="A152" s="35"/>
      <c r="B152" s="143"/>
      <c r="C152" s="212" t="s">
        <v>267</v>
      </c>
      <c r="D152" s="212" t="s">
        <v>241</v>
      </c>
      <c r="E152" s="213" t="s">
        <v>711</v>
      </c>
      <c r="F152" s="214" t="s">
        <v>712</v>
      </c>
      <c r="G152" s="215" t="s">
        <v>325</v>
      </c>
      <c r="H152" s="216">
        <v>4</v>
      </c>
      <c r="I152" s="217"/>
      <c r="J152" s="218">
        <f t="shared" si="5"/>
        <v>0</v>
      </c>
      <c r="K152" s="219"/>
      <c r="L152" s="220"/>
      <c r="M152" s="221" t="s">
        <v>1</v>
      </c>
      <c r="N152" s="222" t="s">
        <v>42</v>
      </c>
      <c r="O152" s="64"/>
      <c r="P152" s="185">
        <f t="shared" si="6"/>
        <v>0</v>
      </c>
      <c r="Q152" s="185">
        <v>0</v>
      </c>
      <c r="R152" s="185">
        <f t="shared" si="7"/>
        <v>0</v>
      </c>
      <c r="S152" s="185">
        <v>0</v>
      </c>
      <c r="T152" s="186">
        <f t="shared" si="8"/>
        <v>0</v>
      </c>
      <c r="U152" s="35"/>
      <c r="V152" s="35"/>
      <c r="W152" s="35"/>
      <c r="X152" s="35"/>
      <c r="Y152" s="35"/>
      <c r="Z152" s="35"/>
      <c r="AA152" s="35"/>
      <c r="AB152" s="35"/>
      <c r="AC152" s="35"/>
      <c r="AD152" s="35"/>
      <c r="AE152" s="35"/>
      <c r="AR152" s="187" t="s">
        <v>674</v>
      </c>
      <c r="AT152" s="187" t="s">
        <v>241</v>
      </c>
      <c r="AU152" s="187" t="s">
        <v>109</v>
      </c>
      <c r="AY152" s="18" t="s">
        <v>153</v>
      </c>
      <c r="BE152" s="104">
        <f t="shared" si="9"/>
        <v>0</v>
      </c>
      <c r="BF152" s="104">
        <f t="shared" si="10"/>
        <v>0</v>
      </c>
      <c r="BG152" s="104">
        <f t="shared" si="11"/>
        <v>0</v>
      </c>
      <c r="BH152" s="104">
        <f t="shared" si="12"/>
        <v>0</v>
      </c>
      <c r="BI152" s="104">
        <f t="shared" si="13"/>
        <v>0</v>
      </c>
      <c r="BJ152" s="18" t="s">
        <v>109</v>
      </c>
      <c r="BK152" s="104">
        <f t="shared" si="14"/>
        <v>0</v>
      </c>
      <c r="BL152" s="18" t="s">
        <v>671</v>
      </c>
      <c r="BM152" s="187" t="s">
        <v>388</v>
      </c>
    </row>
    <row r="153" spans="1:65" s="2" customFormat="1" ht="37.9" customHeight="1">
      <c r="A153" s="35"/>
      <c r="B153" s="143"/>
      <c r="C153" s="175" t="s">
        <v>272</v>
      </c>
      <c r="D153" s="175" t="s">
        <v>155</v>
      </c>
      <c r="E153" s="176" t="s">
        <v>713</v>
      </c>
      <c r="F153" s="177" t="s">
        <v>714</v>
      </c>
      <c r="G153" s="178" t="s">
        <v>325</v>
      </c>
      <c r="H153" s="179">
        <v>1</v>
      </c>
      <c r="I153" s="180"/>
      <c r="J153" s="181">
        <f t="shared" si="5"/>
        <v>0</v>
      </c>
      <c r="K153" s="182"/>
      <c r="L153" s="36"/>
      <c r="M153" s="183" t="s">
        <v>1</v>
      </c>
      <c r="N153" s="184" t="s">
        <v>42</v>
      </c>
      <c r="O153" s="64"/>
      <c r="P153" s="185">
        <f t="shared" si="6"/>
        <v>0</v>
      </c>
      <c r="Q153" s="185">
        <v>0</v>
      </c>
      <c r="R153" s="185">
        <f t="shared" si="7"/>
        <v>0</v>
      </c>
      <c r="S153" s="185">
        <v>0</v>
      </c>
      <c r="T153" s="186">
        <f t="shared" si="8"/>
        <v>0</v>
      </c>
      <c r="U153" s="35"/>
      <c r="V153" s="35"/>
      <c r="W153" s="35"/>
      <c r="X153" s="35"/>
      <c r="Y153" s="35"/>
      <c r="Z153" s="35"/>
      <c r="AA153" s="35"/>
      <c r="AB153" s="35"/>
      <c r="AC153" s="35"/>
      <c r="AD153" s="35"/>
      <c r="AE153" s="35"/>
      <c r="AR153" s="187" t="s">
        <v>671</v>
      </c>
      <c r="AT153" s="187" t="s">
        <v>155</v>
      </c>
      <c r="AU153" s="187" t="s">
        <v>109</v>
      </c>
      <c r="AY153" s="18" t="s">
        <v>153</v>
      </c>
      <c r="BE153" s="104">
        <f t="shared" si="9"/>
        <v>0</v>
      </c>
      <c r="BF153" s="104">
        <f t="shared" si="10"/>
        <v>0</v>
      </c>
      <c r="BG153" s="104">
        <f t="shared" si="11"/>
        <v>0</v>
      </c>
      <c r="BH153" s="104">
        <f t="shared" si="12"/>
        <v>0</v>
      </c>
      <c r="BI153" s="104">
        <f t="shared" si="13"/>
        <v>0</v>
      </c>
      <c r="BJ153" s="18" t="s">
        <v>109</v>
      </c>
      <c r="BK153" s="104">
        <f t="shared" si="14"/>
        <v>0</v>
      </c>
      <c r="BL153" s="18" t="s">
        <v>671</v>
      </c>
      <c r="BM153" s="187" t="s">
        <v>399</v>
      </c>
    </row>
    <row r="154" spans="1:65" s="2" customFormat="1" ht="37.9" customHeight="1">
      <c r="A154" s="35"/>
      <c r="B154" s="143"/>
      <c r="C154" s="212" t="s">
        <v>276</v>
      </c>
      <c r="D154" s="212" t="s">
        <v>241</v>
      </c>
      <c r="E154" s="213" t="s">
        <v>715</v>
      </c>
      <c r="F154" s="214" t="s">
        <v>716</v>
      </c>
      <c r="G154" s="215" t="s">
        <v>325</v>
      </c>
      <c r="H154" s="216">
        <v>1</v>
      </c>
      <c r="I154" s="217"/>
      <c r="J154" s="218">
        <f t="shared" si="5"/>
        <v>0</v>
      </c>
      <c r="K154" s="219"/>
      <c r="L154" s="220"/>
      <c r="M154" s="221" t="s">
        <v>1</v>
      </c>
      <c r="N154" s="222" t="s">
        <v>42</v>
      </c>
      <c r="O154" s="64"/>
      <c r="P154" s="185">
        <f t="shared" si="6"/>
        <v>0</v>
      </c>
      <c r="Q154" s="185">
        <v>0</v>
      </c>
      <c r="R154" s="185">
        <f t="shared" si="7"/>
        <v>0</v>
      </c>
      <c r="S154" s="185">
        <v>0</v>
      </c>
      <c r="T154" s="186">
        <f t="shared" si="8"/>
        <v>0</v>
      </c>
      <c r="U154" s="35"/>
      <c r="V154" s="35"/>
      <c r="W154" s="35"/>
      <c r="X154" s="35"/>
      <c r="Y154" s="35"/>
      <c r="Z154" s="35"/>
      <c r="AA154" s="35"/>
      <c r="AB154" s="35"/>
      <c r="AC154" s="35"/>
      <c r="AD154" s="35"/>
      <c r="AE154" s="35"/>
      <c r="AR154" s="187" t="s">
        <v>674</v>
      </c>
      <c r="AT154" s="187" t="s">
        <v>241</v>
      </c>
      <c r="AU154" s="187" t="s">
        <v>109</v>
      </c>
      <c r="AY154" s="18" t="s">
        <v>153</v>
      </c>
      <c r="BE154" s="104">
        <f t="shared" si="9"/>
        <v>0</v>
      </c>
      <c r="BF154" s="104">
        <f t="shared" si="10"/>
        <v>0</v>
      </c>
      <c r="BG154" s="104">
        <f t="shared" si="11"/>
        <v>0</v>
      </c>
      <c r="BH154" s="104">
        <f t="shared" si="12"/>
        <v>0</v>
      </c>
      <c r="BI154" s="104">
        <f t="shared" si="13"/>
        <v>0</v>
      </c>
      <c r="BJ154" s="18" t="s">
        <v>109</v>
      </c>
      <c r="BK154" s="104">
        <f t="shared" si="14"/>
        <v>0</v>
      </c>
      <c r="BL154" s="18" t="s">
        <v>671</v>
      </c>
      <c r="BM154" s="187" t="s">
        <v>410</v>
      </c>
    </row>
    <row r="155" spans="1:65" s="2" customFormat="1" ht="24.2" customHeight="1">
      <c r="A155" s="35"/>
      <c r="B155" s="143"/>
      <c r="C155" s="175" t="s">
        <v>281</v>
      </c>
      <c r="D155" s="175" t="s">
        <v>155</v>
      </c>
      <c r="E155" s="176" t="s">
        <v>717</v>
      </c>
      <c r="F155" s="177" t="s">
        <v>718</v>
      </c>
      <c r="G155" s="178" t="s">
        <v>325</v>
      </c>
      <c r="H155" s="179">
        <v>1</v>
      </c>
      <c r="I155" s="180"/>
      <c r="J155" s="181">
        <f t="shared" si="5"/>
        <v>0</v>
      </c>
      <c r="K155" s="182"/>
      <c r="L155" s="36"/>
      <c r="M155" s="183" t="s">
        <v>1</v>
      </c>
      <c r="N155" s="184" t="s">
        <v>42</v>
      </c>
      <c r="O155" s="64"/>
      <c r="P155" s="185">
        <f t="shared" si="6"/>
        <v>0</v>
      </c>
      <c r="Q155" s="185">
        <v>0</v>
      </c>
      <c r="R155" s="185">
        <f t="shared" si="7"/>
        <v>0</v>
      </c>
      <c r="S155" s="185">
        <v>0</v>
      </c>
      <c r="T155" s="186">
        <f t="shared" si="8"/>
        <v>0</v>
      </c>
      <c r="U155" s="35"/>
      <c r="V155" s="35"/>
      <c r="W155" s="35"/>
      <c r="X155" s="35"/>
      <c r="Y155" s="35"/>
      <c r="Z155" s="35"/>
      <c r="AA155" s="35"/>
      <c r="AB155" s="35"/>
      <c r="AC155" s="35"/>
      <c r="AD155" s="35"/>
      <c r="AE155" s="35"/>
      <c r="AR155" s="187" t="s">
        <v>671</v>
      </c>
      <c r="AT155" s="187" t="s">
        <v>155</v>
      </c>
      <c r="AU155" s="187" t="s">
        <v>109</v>
      </c>
      <c r="AY155" s="18" t="s">
        <v>153</v>
      </c>
      <c r="BE155" s="104">
        <f t="shared" si="9"/>
        <v>0</v>
      </c>
      <c r="BF155" s="104">
        <f t="shared" si="10"/>
        <v>0</v>
      </c>
      <c r="BG155" s="104">
        <f t="shared" si="11"/>
        <v>0</v>
      </c>
      <c r="BH155" s="104">
        <f t="shared" si="12"/>
        <v>0</v>
      </c>
      <c r="BI155" s="104">
        <f t="shared" si="13"/>
        <v>0</v>
      </c>
      <c r="BJ155" s="18" t="s">
        <v>109</v>
      </c>
      <c r="BK155" s="104">
        <f t="shared" si="14"/>
        <v>0</v>
      </c>
      <c r="BL155" s="18" t="s">
        <v>671</v>
      </c>
      <c r="BM155" s="187" t="s">
        <v>421</v>
      </c>
    </row>
    <row r="156" spans="1:65" s="2" customFormat="1" ht="21.75" customHeight="1">
      <c r="A156" s="35"/>
      <c r="B156" s="143"/>
      <c r="C156" s="212" t="s">
        <v>286</v>
      </c>
      <c r="D156" s="212" t="s">
        <v>241</v>
      </c>
      <c r="E156" s="213" t="s">
        <v>719</v>
      </c>
      <c r="F156" s="214" t="s">
        <v>720</v>
      </c>
      <c r="G156" s="215" t="s">
        <v>325</v>
      </c>
      <c r="H156" s="216">
        <v>1</v>
      </c>
      <c r="I156" s="217"/>
      <c r="J156" s="218">
        <f t="shared" si="5"/>
        <v>0</v>
      </c>
      <c r="K156" s="219"/>
      <c r="L156" s="220"/>
      <c r="M156" s="221" t="s">
        <v>1</v>
      </c>
      <c r="N156" s="222" t="s">
        <v>42</v>
      </c>
      <c r="O156" s="64"/>
      <c r="P156" s="185">
        <f t="shared" si="6"/>
        <v>0</v>
      </c>
      <c r="Q156" s="185">
        <v>0</v>
      </c>
      <c r="R156" s="185">
        <f t="shared" si="7"/>
        <v>0</v>
      </c>
      <c r="S156" s="185">
        <v>0</v>
      </c>
      <c r="T156" s="186">
        <f t="shared" si="8"/>
        <v>0</v>
      </c>
      <c r="U156" s="35"/>
      <c r="V156" s="35"/>
      <c r="W156" s="35"/>
      <c r="X156" s="35"/>
      <c r="Y156" s="35"/>
      <c r="Z156" s="35"/>
      <c r="AA156" s="35"/>
      <c r="AB156" s="35"/>
      <c r="AC156" s="35"/>
      <c r="AD156" s="35"/>
      <c r="AE156" s="35"/>
      <c r="AR156" s="187" t="s">
        <v>674</v>
      </c>
      <c r="AT156" s="187" t="s">
        <v>241</v>
      </c>
      <c r="AU156" s="187" t="s">
        <v>109</v>
      </c>
      <c r="AY156" s="18" t="s">
        <v>153</v>
      </c>
      <c r="BE156" s="104">
        <f t="shared" si="9"/>
        <v>0</v>
      </c>
      <c r="BF156" s="104">
        <f t="shared" si="10"/>
        <v>0</v>
      </c>
      <c r="BG156" s="104">
        <f t="shared" si="11"/>
        <v>0</v>
      </c>
      <c r="BH156" s="104">
        <f t="shared" si="12"/>
        <v>0</v>
      </c>
      <c r="BI156" s="104">
        <f t="shared" si="13"/>
        <v>0</v>
      </c>
      <c r="BJ156" s="18" t="s">
        <v>109</v>
      </c>
      <c r="BK156" s="104">
        <f t="shared" si="14"/>
        <v>0</v>
      </c>
      <c r="BL156" s="18" t="s">
        <v>671</v>
      </c>
      <c r="BM156" s="187" t="s">
        <v>721</v>
      </c>
    </row>
    <row r="157" spans="1:65" s="2" customFormat="1" ht="55.5" customHeight="1">
      <c r="A157" s="35"/>
      <c r="B157" s="143"/>
      <c r="C157" s="175" t="s">
        <v>291</v>
      </c>
      <c r="D157" s="175" t="s">
        <v>155</v>
      </c>
      <c r="E157" s="176" t="s">
        <v>722</v>
      </c>
      <c r="F157" s="177" t="s">
        <v>723</v>
      </c>
      <c r="G157" s="178" t="s">
        <v>158</v>
      </c>
      <c r="H157" s="179">
        <v>267</v>
      </c>
      <c r="I157" s="180"/>
      <c r="J157" s="181">
        <f t="shared" si="5"/>
        <v>0</v>
      </c>
      <c r="K157" s="182"/>
      <c r="L157" s="36"/>
      <c r="M157" s="183" t="s">
        <v>1</v>
      </c>
      <c r="N157" s="184" t="s">
        <v>42</v>
      </c>
      <c r="O157" s="64"/>
      <c r="P157" s="185">
        <f t="shared" si="6"/>
        <v>0</v>
      </c>
      <c r="Q157" s="185">
        <v>0</v>
      </c>
      <c r="R157" s="185">
        <f t="shared" si="7"/>
        <v>0</v>
      </c>
      <c r="S157" s="185">
        <v>0</v>
      </c>
      <c r="T157" s="186">
        <f t="shared" si="8"/>
        <v>0</v>
      </c>
      <c r="U157" s="35"/>
      <c r="V157" s="35"/>
      <c r="W157" s="35"/>
      <c r="X157" s="35"/>
      <c r="Y157" s="35"/>
      <c r="Z157" s="35"/>
      <c r="AA157" s="35"/>
      <c r="AB157" s="35"/>
      <c r="AC157" s="35"/>
      <c r="AD157" s="35"/>
      <c r="AE157" s="35"/>
      <c r="AR157" s="187" t="s">
        <v>671</v>
      </c>
      <c r="AT157" s="187" t="s">
        <v>155</v>
      </c>
      <c r="AU157" s="187" t="s">
        <v>109</v>
      </c>
      <c r="AY157" s="18" t="s">
        <v>153</v>
      </c>
      <c r="BE157" s="104">
        <f t="shared" si="9"/>
        <v>0</v>
      </c>
      <c r="BF157" s="104">
        <f t="shared" si="10"/>
        <v>0</v>
      </c>
      <c r="BG157" s="104">
        <f t="shared" si="11"/>
        <v>0</v>
      </c>
      <c r="BH157" s="104">
        <f t="shared" si="12"/>
        <v>0</v>
      </c>
      <c r="BI157" s="104">
        <f t="shared" si="13"/>
        <v>0</v>
      </c>
      <c r="BJ157" s="18" t="s">
        <v>109</v>
      </c>
      <c r="BK157" s="104">
        <f t="shared" si="14"/>
        <v>0</v>
      </c>
      <c r="BL157" s="18" t="s">
        <v>671</v>
      </c>
      <c r="BM157" s="187" t="s">
        <v>724</v>
      </c>
    </row>
    <row r="158" spans="1:65" s="2" customFormat="1" ht="24.2" customHeight="1">
      <c r="A158" s="35"/>
      <c r="B158" s="143"/>
      <c r="C158" s="212" t="s">
        <v>296</v>
      </c>
      <c r="D158" s="212" t="s">
        <v>241</v>
      </c>
      <c r="E158" s="213" t="s">
        <v>725</v>
      </c>
      <c r="F158" s="214" t="s">
        <v>726</v>
      </c>
      <c r="G158" s="215" t="s">
        <v>158</v>
      </c>
      <c r="H158" s="216">
        <v>267</v>
      </c>
      <c r="I158" s="217"/>
      <c r="J158" s="218">
        <f t="shared" si="5"/>
        <v>0</v>
      </c>
      <c r="K158" s="219"/>
      <c r="L158" s="220"/>
      <c r="M158" s="221" t="s">
        <v>1</v>
      </c>
      <c r="N158" s="222" t="s">
        <v>42</v>
      </c>
      <c r="O158" s="64"/>
      <c r="P158" s="185">
        <f t="shared" si="6"/>
        <v>0</v>
      </c>
      <c r="Q158" s="185">
        <v>0</v>
      </c>
      <c r="R158" s="185">
        <f t="shared" si="7"/>
        <v>0</v>
      </c>
      <c r="S158" s="185">
        <v>0</v>
      </c>
      <c r="T158" s="186">
        <f t="shared" si="8"/>
        <v>0</v>
      </c>
      <c r="U158" s="35"/>
      <c r="V158" s="35"/>
      <c r="W158" s="35"/>
      <c r="X158" s="35"/>
      <c r="Y158" s="35"/>
      <c r="Z158" s="35"/>
      <c r="AA158" s="35"/>
      <c r="AB158" s="35"/>
      <c r="AC158" s="35"/>
      <c r="AD158" s="35"/>
      <c r="AE158" s="35"/>
      <c r="AR158" s="187" t="s">
        <v>674</v>
      </c>
      <c r="AT158" s="187" t="s">
        <v>241</v>
      </c>
      <c r="AU158" s="187" t="s">
        <v>109</v>
      </c>
      <c r="AY158" s="18" t="s">
        <v>153</v>
      </c>
      <c r="BE158" s="104">
        <f t="shared" si="9"/>
        <v>0</v>
      </c>
      <c r="BF158" s="104">
        <f t="shared" si="10"/>
        <v>0</v>
      </c>
      <c r="BG158" s="104">
        <f t="shared" si="11"/>
        <v>0</v>
      </c>
      <c r="BH158" s="104">
        <f t="shared" si="12"/>
        <v>0</v>
      </c>
      <c r="BI158" s="104">
        <f t="shared" si="13"/>
        <v>0</v>
      </c>
      <c r="BJ158" s="18" t="s">
        <v>109</v>
      </c>
      <c r="BK158" s="104">
        <f t="shared" si="14"/>
        <v>0</v>
      </c>
      <c r="BL158" s="18" t="s">
        <v>671</v>
      </c>
      <c r="BM158" s="187" t="s">
        <v>727</v>
      </c>
    </row>
    <row r="159" spans="1:65" s="2" customFormat="1" ht="24.2" customHeight="1">
      <c r="A159" s="35"/>
      <c r="B159" s="143"/>
      <c r="C159" s="175" t="s">
        <v>303</v>
      </c>
      <c r="D159" s="175" t="s">
        <v>155</v>
      </c>
      <c r="E159" s="176" t="s">
        <v>728</v>
      </c>
      <c r="F159" s="177" t="s">
        <v>729</v>
      </c>
      <c r="G159" s="178" t="s">
        <v>158</v>
      </c>
      <c r="H159" s="179">
        <v>290</v>
      </c>
      <c r="I159" s="180"/>
      <c r="J159" s="181">
        <f t="shared" si="5"/>
        <v>0</v>
      </c>
      <c r="K159" s="182"/>
      <c r="L159" s="36"/>
      <c r="M159" s="183" t="s">
        <v>1</v>
      </c>
      <c r="N159" s="184" t="s">
        <v>42</v>
      </c>
      <c r="O159" s="64"/>
      <c r="P159" s="185">
        <f t="shared" si="6"/>
        <v>0</v>
      </c>
      <c r="Q159" s="185">
        <v>0</v>
      </c>
      <c r="R159" s="185">
        <f t="shared" si="7"/>
        <v>0</v>
      </c>
      <c r="S159" s="185">
        <v>0</v>
      </c>
      <c r="T159" s="186">
        <f t="shared" si="8"/>
        <v>0</v>
      </c>
      <c r="U159" s="35"/>
      <c r="V159" s="35"/>
      <c r="W159" s="35"/>
      <c r="X159" s="35"/>
      <c r="Y159" s="35"/>
      <c r="Z159" s="35"/>
      <c r="AA159" s="35"/>
      <c r="AB159" s="35"/>
      <c r="AC159" s="35"/>
      <c r="AD159" s="35"/>
      <c r="AE159" s="35"/>
      <c r="AR159" s="187" t="s">
        <v>671</v>
      </c>
      <c r="AT159" s="187" t="s">
        <v>155</v>
      </c>
      <c r="AU159" s="187" t="s">
        <v>109</v>
      </c>
      <c r="AY159" s="18" t="s">
        <v>153</v>
      </c>
      <c r="BE159" s="104">
        <f t="shared" si="9"/>
        <v>0</v>
      </c>
      <c r="BF159" s="104">
        <f t="shared" si="10"/>
        <v>0</v>
      </c>
      <c r="BG159" s="104">
        <f t="shared" si="11"/>
        <v>0</v>
      </c>
      <c r="BH159" s="104">
        <f t="shared" si="12"/>
        <v>0</v>
      </c>
      <c r="BI159" s="104">
        <f t="shared" si="13"/>
        <v>0</v>
      </c>
      <c r="BJ159" s="18" t="s">
        <v>109</v>
      </c>
      <c r="BK159" s="104">
        <f t="shared" si="14"/>
        <v>0</v>
      </c>
      <c r="BL159" s="18" t="s">
        <v>671</v>
      </c>
      <c r="BM159" s="187" t="s">
        <v>730</v>
      </c>
    </row>
    <row r="160" spans="1:65" s="2" customFormat="1" ht="16.5" customHeight="1">
      <c r="A160" s="35"/>
      <c r="B160" s="143"/>
      <c r="C160" s="212" t="s">
        <v>308</v>
      </c>
      <c r="D160" s="212" t="s">
        <v>241</v>
      </c>
      <c r="E160" s="213" t="s">
        <v>731</v>
      </c>
      <c r="F160" s="214" t="s">
        <v>732</v>
      </c>
      <c r="G160" s="215" t="s">
        <v>158</v>
      </c>
      <c r="H160" s="216">
        <v>290</v>
      </c>
      <c r="I160" s="217"/>
      <c r="J160" s="218">
        <f t="shared" si="5"/>
        <v>0</v>
      </c>
      <c r="K160" s="219"/>
      <c r="L160" s="220"/>
      <c r="M160" s="221" t="s">
        <v>1</v>
      </c>
      <c r="N160" s="222" t="s">
        <v>42</v>
      </c>
      <c r="O160" s="64"/>
      <c r="P160" s="185">
        <f t="shared" si="6"/>
        <v>0</v>
      </c>
      <c r="Q160" s="185">
        <v>0</v>
      </c>
      <c r="R160" s="185">
        <f t="shared" si="7"/>
        <v>0</v>
      </c>
      <c r="S160" s="185">
        <v>0</v>
      </c>
      <c r="T160" s="186">
        <f t="shared" si="8"/>
        <v>0</v>
      </c>
      <c r="U160" s="35"/>
      <c r="V160" s="35"/>
      <c r="W160" s="35"/>
      <c r="X160" s="35"/>
      <c r="Y160" s="35"/>
      <c r="Z160" s="35"/>
      <c r="AA160" s="35"/>
      <c r="AB160" s="35"/>
      <c r="AC160" s="35"/>
      <c r="AD160" s="35"/>
      <c r="AE160" s="35"/>
      <c r="AR160" s="187" t="s">
        <v>674</v>
      </c>
      <c r="AT160" s="187" t="s">
        <v>241</v>
      </c>
      <c r="AU160" s="187" t="s">
        <v>109</v>
      </c>
      <c r="AY160" s="18" t="s">
        <v>153</v>
      </c>
      <c r="BE160" s="104">
        <f t="shared" si="9"/>
        <v>0</v>
      </c>
      <c r="BF160" s="104">
        <f t="shared" si="10"/>
        <v>0</v>
      </c>
      <c r="BG160" s="104">
        <f t="shared" si="11"/>
        <v>0</v>
      </c>
      <c r="BH160" s="104">
        <f t="shared" si="12"/>
        <v>0</v>
      </c>
      <c r="BI160" s="104">
        <f t="shared" si="13"/>
        <v>0</v>
      </c>
      <c r="BJ160" s="18" t="s">
        <v>109</v>
      </c>
      <c r="BK160" s="104">
        <f t="shared" si="14"/>
        <v>0</v>
      </c>
      <c r="BL160" s="18" t="s">
        <v>671</v>
      </c>
      <c r="BM160" s="187" t="s">
        <v>733</v>
      </c>
    </row>
    <row r="161" spans="1:65" s="2" customFormat="1" ht="24.2" customHeight="1">
      <c r="A161" s="35"/>
      <c r="B161" s="143"/>
      <c r="C161" s="175" t="s">
        <v>312</v>
      </c>
      <c r="D161" s="175" t="s">
        <v>155</v>
      </c>
      <c r="E161" s="176" t="s">
        <v>734</v>
      </c>
      <c r="F161" s="177" t="s">
        <v>735</v>
      </c>
      <c r="G161" s="178" t="s">
        <v>158</v>
      </c>
      <c r="H161" s="179">
        <v>105</v>
      </c>
      <c r="I161" s="180"/>
      <c r="J161" s="181">
        <f t="shared" si="5"/>
        <v>0</v>
      </c>
      <c r="K161" s="182"/>
      <c r="L161" s="36"/>
      <c r="M161" s="183" t="s">
        <v>1</v>
      </c>
      <c r="N161" s="184" t="s">
        <v>42</v>
      </c>
      <c r="O161" s="64"/>
      <c r="P161" s="185">
        <f t="shared" si="6"/>
        <v>0</v>
      </c>
      <c r="Q161" s="185">
        <v>0</v>
      </c>
      <c r="R161" s="185">
        <f t="shared" si="7"/>
        <v>0</v>
      </c>
      <c r="S161" s="185">
        <v>0</v>
      </c>
      <c r="T161" s="186">
        <f t="shared" si="8"/>
        <v>0</v>
      </c>
      <c r="U161" s="35"/>
      <c r="V161" s="35"/>
      <c r="W161" s="35"/>
      <c r="X161" s="35"/>
      <c r="Y161" s="35"/>
      <c r="Z161" s="35"/>
      <c r="AA161" s="35"/>
      <c r="AB161" s="35"/>
      <c r="AC161" s="35"/>
      <c r="AD161" s="35"/>
      <c r="AE161" s="35"/>
      <c r="AR161" s="187" t="s">
        <v>671</v>
      </c>
      <c r="AT161" s="187" t="s">
        <v>155</v>
      </c>
      <c r="AU161" s="187" t="s">
        <v>109</v>
      </c>
      <c r="AY161" s="18" t="s">
        <v>153</v>
      </c>
      <c r="BE161" s="104">
        <f t="shared" si="9"/>
        <v>0</v>
      </c>
      <c r="BF161" s="104">
        <f t="shared" si="10"/>
        <v>0</v>
      </c>
      <c r="BG161" s="104">
        <f t="shared" si="11"/>
        <v>0</v>
      </c>
      <c r="BH161" s="104">
        <f t="shared" si="12"/>
        <v>0</v>
      </c>
      <c r="BI161" s="104">
        <f t="shared" si="13"/>
        <v>0</v>
      </c>
      <c r="BJ161" s="18" t="s">
        <v>109</v>
      </c>
      <c r="BK161" s="104">
        <f t="shared" si="14"/>
        <v>0</v>
      </c>
      <c r="BL161" s="18" t="s">
        <v>671</v>
      </c>
      <c r="BM161" s="187" t="s">
        <v>736</v>
      </c>
    </row>
    <row r="162" spans="1:65" s="2" customFormat="1" ht="16.5" customHeight="1">
      <c r="A162" s="35"/>
      <c r="B162" s="143"/>
      <c r="C162" s="212" t="s">
        <v>316</v>
      </c>
      <c r="D162" s="212" t="s">
        <v>241</v>
      </c>
      <c r="E162" s="213" t="s">
        <v>737</v>
      </c>
      <c r="F162" s="214" t="s">
        <v>738</v>
      </c>
      <c r="G162" s="215" t="s">
        <v>158</v>
      </c>
      <c r="H162" s="216">
        <v>105</v>
      </c>
      <c r="I162" s="217"/>
      <c r="J162" s="218">
        <f t="shared" si="5"/>
        <v>0</v>
      </c>
      <c r="K162" s="219"/>
      <c r="L162" s="220"/>
      <c r="M162" s="221" t="s">
        <v>1</v>
      </c>
      <c r="N162" s="222" t="s">
        <v>42</v>
      </c>
      <c r="O162" s="64"/>
      <c r="P162" s="185">
        <f t="shared" si="6"/>
        <v>0</v>
      </c>
      <c r="Q162" s="185">
        <v>0</v>
      </c>
      <c r="R162" s="185">
        <f t="shared" si="7"/>
        <v>0</v>
      </c>
      <c r="S162" s="185">
        <v>0</v>
      </c>
      <c r="T162" s="186">
        <f t="shared" si="8"/>
        <v>0</v>
      </c>
      <c r="U162" s="35"/>
      <c r="V162" s="35"/>
      <c r="W162" s="35"/>
      <c r="X162" s="35"/>
      <c r="Y162" s="35"/>
      <c r="Z162" s="35"/>
      <c r="AA162" s="35"/>
      <c r="AB162" s="35"/>
      <c r="AC162" s="35"/>
      <c r="AD162" s="35"/>
      <c r="AE162" s="35"/>
      <c r="AR162" s="187" t="s">
        <v>674</v>
      </c>
      <c r="AT162" s="187" t="s">
        <v>241</v>
      </c>
      <c r="AU162" s="187" t="s">
        <v>109</v>
      </c>
      <c r="AY162" s="18" t="s">
        <v>153</v>
      </c>
      <c r="BE162" s="104">
        <f t="shared" si="9"/>
        <v>0</v>
      </c>
      <c r="BF162" s="104">
        <f t="shared" si="10"/>
        <v>0</v>
      </c>
      <c r="BG162" s="104">
        <f t="shared" si="11"/>
        <v>0</v>
      </c>
      <c r="BH162" s="104">
        <f t="shared" si="12"/>
        <v>0</v>
      </c>
      <c r="BI162" s="104">
        <f t="shared" si="13"/>
        <v>0</v>
      </c>
      <c r="BJ162" s="18" t="s">
        <v>109</v>
      </c>
      <c r="BK162" s="104">
        <f t="shared" si="14"/>
        <v>0</v>
      </c>
      <c r="BL162" s="18" t="s">
        <v>671</v>
      </c>
      <c r="BM162" s="187" t="s">
        <v>671</v>
      </c>
    </row>
    <row r="163" spans="1:65" s="2" customFormat="1" ht="24.2" customHeight="1">
      <c r="A163" s="35"/>
      <c r="B163" s="143"/>
      <c r="C163" s="175" t="s">
        <v>322</v>
      </c>
      <c r="D163" s="175" t="s">
        <v>155</v>
      </c>
      <c r="E163" s="176" t="s">
        <v>739</v>
      </c>
      <c r="F163" s="177" t="s">
        <v>740</v>
      </c>
      <c r="G163" s="178" t="s">
        <v>158</v>
      </c>
      <c r="H163" s="179">
        <v>11</v>
      </c>
      <c r="I163" s="180"/>
      <c r="J163" s="181">
        <f t="shared" si="5"/>
        <v>0</v>
      </c>
      <c r="K163" s="182"/>
      <c r="L163" s="36"/>
      <c r="M163" s="183" t="s">
        <v>1</v>
      </c>
      <c r="N163" s="184" t="s">
        <v>42</v>
      </c>
      <c r="O163" s="64"/>
      <c r="P163" s="185">
        <f t="shared" si="6"/>
        <v>0</v>
      </c>
      <c r="Q163" s="185">
        <v>0</v>
      </c>
      <c r="R163" s="185">
        <f t="shared" si="7"/>
        <v>0</v>
      </c>
      <c r="S163" s="185">
        <v>0</v>
      </c>
      <c r="T163" s="186">
        <f t="shared" si="8"/>
        <v>0</v>
      </c>
      <c r="U163" s="35"/>
      <c r="V163" s="35"/>
      <c r="W163" s="35"/>
      <c r="X163" s="35"/>
      <c r="Y163" s="35"/>
      <c r="Z163" s="35"/>
      <c r="AA163" s="35"/>
      <c r="AB163" s="35"/>
      <c r="AC163" s="35"/>
      <c r="AD163" s="35"/>
      <c r="AE163" s="35"/>
      <c r="AR163" s="187" t="s">
        <v>671</v>
      </c>
      <c r="AT163" s="187" t="s">
        <v>155</v>
      </c>
      <c r="AU163" s="187" t="s">
        <v>109</v>
      </c>
      <c r="AY163" s="18" t="s">
        <v>153</v>
      </c>
      <c r="BE163" s="104">
        <f t="shared" si="9"/>
        <v>0</v>
      </c>
      <c r="BF163" s="104">
        <f t="shared" si="10"/>
        <v>0</v>
      </c>
      <c r="BG163" s="104">
        <f t="shared" si="11"/>
        <v>0</v>
      </c>
      <c r="BH163" s="104">
        <f t="shared" si="12"/>
        <v>0</v>
      </c>
      <c r="BI163" s="104">
        <f t="shared" si="13"/>
        <v>0</v>
      </c>
      <c r="BJ163" s="18" t="s">
        <v>109</v>
      </c>
      <c r="BK163" s="104">
        <f t="shared" si="14"/>
        <v>0</v>
      </c>
      <c r="BL163" s="18" t="s">
        <v>671</v>
      </c>
      <c r="BM163" s="187" t="s">
        <v>741</v>
      </c>
    </row>
    <row r="164" spans="1:65" s="2" customFormat="1" ht="16.5" customHeight="1">
      <c r="A164" s="35"/>
      <c r="B164" s="143"/>
      <c r="C164" s="212" t="s">
        <v>327</v>
      </c>
      <c r="D164" s="212" t="s">
        <v>241</v>
      </c>
      <c r="E164" s="213" t="s">
        <v>742</v>
      </c>
      <c r="F164" s="214" t="s">
        <v>743</v>
      </c>
      <c r="G164" s="215" t="s">
        <v>158</v>
      </c>
      <c r="H164" s="216">
        <v>11</v>
      </c>
      <c r="I164" s="217"/>
      <c r="J164" s="218">
        <f t="shared" ref="J164:J195" si="15">ROUND(I164*H164,2)</f>
        <v>0</v>
      </c>
      <c r="K164" s="219"/>
      <c r="L164" s="220"/>
      <c r="M164" s="221" t="s">
        <v>1</v>
      </c>
      <c r="N164" s="222" t="s">
        <v>42</v>
      </c>
      <c r="O164" s="64"/>
      <c r="P164" s="185">
        <f t="shared" ref="P164:P195" si="16">O164*H164</f>
        <v>0</v>
      </c>
      <c r="Q164" s="185">
        <v>0</v>
      </c>
      <c r="R164" s="185">
        <f t="shared" ref="R164:R195" si="17">Q164*H164</f>
        <v>0</v>
      </c>
      <c r="S164" s="185">
        <v>0</v>
      </c>
      <c r="T164" s="186">
        <f t="shared" ref="T164:T195" si="18">S164*H164</f>
        <v>0</v>
      </c>
      <c r="U164" s="35"/>
      <c r="V164" s="35"/>
      <c r="W164" s="35"/>
      <c r="X164" s="35"/>
      <c r="Y164" s="35"/>
      <c r="Z164" s="35"/>
      <c r="AA164" s="35"/>
      <c r="AB164" s="35"/>
      <c r="AC164" s="35"/>
      <c r="AD164" s="35"/>
      <c r="AE164" s="35"/>
      <c r="AR164" s="187" t="s">
        <v>674</v>
      </c>
      <c r="AT164" s="187" t="s">
        <v>241</v>
      </c>
      <c r="AU164" s="187" t="s">
        <v>109</v>
      </c>
      <c r="AY164" s="18" t="s">
        <v>153</v>
      </c>
      <c r="BE164" s="104">
        <f t="shared" ref="BE164:BE193" si="19">IF(N164="základná",J164,0)</f>
        <v>0</v>
      </c>
      <c r="BF164" s="104">
        <f t="shared" ref="BF164:BF193" si="20">IF(N164="znížená",J164,0)</f>
        <v>0</v>
      </c>
      <c r="BG164" s="104">
        <f t="shared" ref="BG164:BG193" si="21">IF(N164="zákl. prenesená",J164,0)</f>
        <v>0</v>
      </c>
      <c r="BH164" s="104">
        <f t="shared" ref="BH164:BH193" si="22">IF(N164="zníž. prenesená",J164,0)</f>
        <v>0</v>
      </c>
      <c r="BI164" s="104">
        <f t="shared" ref="BI164:BI193" si="23">IF(N164="nulová",J164,0)</f>
        <v>0</v>
      </c>
      <c r="BJ164" s="18" t="s">
        <v>109</v>
      </c>
      <c r="BK164" s="104">
        <f t="shared" ref="BK164:BK193" si="24">ROUND(I164*H164,2)</f>
        <v>0</v>
      </c>
      <c r="BL164" s="18" t="s">
        <v>671</v>
      </c>
      <c r="BM164" s="187" t="s">
        <v>744</v>
      </c>
    </row>
    <row r="165" spans="1:65" s="2" customFormat="1" ht="24.2" customHeight="1">
      <c r="A165" s="35"/>
      <c r="B165" s="143"/>
      <c r="C165" s="175" t="s">
        <v>331</v>
      </c>
      <c r="D165" s="175" t="s">
        <v>155</v>
      </c>
      <c r="E165" s="176" t="s">
        <v>745</v>
      </c>
      <c r="F165" s="177" t="s">
        <v>746</v>
      </c>
      <c r="G165" s="178" t="s">
        <v>158</v>
      </c>
      <c r="H165" s="179">
        <v>10</v>
      </c>
      <c r="I165" s="180"/>
      <c r="J165" s="181">
        <f t="shared" si="15"/>
        <v>0</v>
      </c>
      <c r="K165" s="182"/>
      <c r="L165" s="36"/>
      <c r="M165" s="183" t="s">
        <v>1</v>
      </c>
      <c r="N165" s="184" t="s">
        <v>42</v>
      </c>
      <c r="O165" s="64"/>
      <c r="P165" s="185">
        <f t="shared" si="16"/>
        <v>0</v>
      </c>
      <c r="Q165" s="185">
        <v>0</v>
      </c>
      <c r="R165" s="185">
        <f t="shared" si="17"/>
        <v>0</v>
      </c>
      <c r="S165" s="185">
        <v>0</v>
      </c>
      <c r="T165" s="186">
        <f t="shared" si="18"/>
        <v>0</v>
      </c>
      <c r="U165" s="35"/>
      <c r="V165" s="35"/>
      <c r="W165" s="35"/>
      <c r="X165" s="35"/>
      <c r="Y165" s="35"/>
      <c r="Z165" s="35"/>
      <c r="AA165" s="35"/>
      <c r="AB165" s="35"/>
      <c r="AC165" s="35"/>
      <c r="AD165" s="35"/>
      <c r="AE165" s="35"/>
      <c r="AR165" s="187" t="s">
        <v>671</v>
      </c>
      <c r="AT165" s="187" t="s">
        <v>155</v>
      </c>
      <c r="AU165" s="187" t="s">
        <v>109</v>
      </c>
      <c r="AY165" s="18" t="s">
        <v>153</v>
      </c>
      <c r="BE165" s="104">
        <f t="shared" si="19"/>
        <v>0</v>
      </c>
      <c r="BF165" s="104">
        <f t="shared" si="20"/>
        <v>0</v>
      </c>
      <c r="BG165" s="104">
        <f t="shared" si="21"/>
        <v>0</v>
      </c>
      <c r="BH165" s="104">
        <f t="shared" si="22"/>
        <v>0</v>
      </c>
      <c r="BI165" s="104">
        <f t="shared" si="23"/>
        <v>0</v>
      </c>
      <c r="BJ165" s="18" t="s">
        <v>109</v>
      </c>
      <c r="BK165" s="104">
        <f t="shared" si="24"/>
        <v>0</v>
      </c>
      <c r="BL165" s="18" t="s">
        <v>671</v>
      </c>
      <c r="BM165" s="187" t="s">
        <v>747</v>
      </c>
    </row>
    <row r="166" spans="1:65" s="2" customFormat="1" ht="16.5" customHeight="1">
      <c r="A166" s="35"/>
      <c r="B166" s="143"/>
      <c r="C166" s="212" t="s">
        <v>336</v>
      </c>
      <c r="D166" s="212" t="s">
        <v>241</v>
      </c>
      <c r="E166" s="213" t="s">
        <v>748</v>
      </c>
      <c r="F166" s="214" t="s">
        <v>749</v>
      </c>
      <c r="G166" s="215" t="s">
        <v>158</v>
      </c>
      <c r="H166" s="216">
        <v>10</v>
      </c>
      <c r="I166" s="217"/>
      <c r="J166" s="218">
        <f t="shared" si="15"/>
        <v>0</v>
      </c>
      <c r="K166" s="219"/>
      <c r="L166" s="220"/>
      <c r="M166" s="221" t="s">
        <v>1</v>
      </c>
      <c r="N166" s="222" t="s">
        <v>42</v>
      </c>
      <c r="O166" s="64"/>
      <c r="P166" s="185">
        <f t="shared" si="16"/>
        <v>0</v>
      </c>
      <c r="Q166" s="185">
        <v>0</v>
      </c>
      <c r="R166" s="185">
        <f t="shared" si="17"/>
        <v>0</v>
      </c>
      <c r="S166" s="185">
        <v>0</v>
      </c>
      <c r="T166" s="186">
        <f t="shared" si="18"/>
        <v>0</v>
      </c>
      <c r="U166" s="35"/>
      <c r="V166" s="35"/>
      <c r="W166" s="35"/>
      <c r="X166" s="35"/>
      <c r="Y166" s="35"/>
      <c r="Z166" s="35"/>
      <c r="AA166" s="35"/>
      <c r="AB166" s="35"/>
      <c r="AC166" s="35"/>
      <c r="AD166" s="35"/>
      <c r="AE166" s="35"/>
      <c r="AR166" s="187" t="s">
        <v>674</v>
      </c>
      <c r="AT166" s="187" t="s">
        <v>241</v>
      </c>
      <c r="AU166" s="187" t="s">
        <v>109</v>
      </c>
      <c r="AY166" s="18" t="s">
        <v>153</v>
      </c>
      <c r="BE166" s="104">
        <f t="shared" si="19"/>
        <v>0</v>
      </c>
      <c r="BF166" s="104">
        <f t="shared" si="20"/>
        <v>0</v>
      </c>
      <c r="BG166" s="104">
        <f t="shared" si="21"/>
        <v>0</v>
      </c>
      <c r="BH166" s="104">
        <f t="shared" si="22"/>
        <v>0</v>
      </c>
      <c r="BI166" s="104">
        <f t="shared" si="23"/>
        <v>0</v>
      </c>
      <c r="BJ166" s="18" t="s">
        <v>109</v>
      </c>
      <c r="BK166" s="104">
        <f t="shared" si="24"/>
        <v>0</v>
      </c>
      <c r="BL166" s="18" t="s">
        <v>671</v>
      </c>
      <c r="BM166" s="187" t="s">
        <v>750</v>
      </c>
    </row>
    <row r="167" spans="1:65" s="2" customFormat="1" ht="44.25" customHeight="1">
      <c r="A167" s="35"/>
      <c r="B167" s="143"/>
      <c r="C167" s="175" t="s">
        <v>342</v>
      </c>
      <c r="D167" s="175" t="s">
        <v>155</v>
      </c>
      <c r="E167" s="176" t="s">
        <v>751</v>
      </c>
      <c r="F167" s="177" t="s">
        <v>752</v>
      </c>
      <c r="G167" s="178" t="s">
        <v>437</v>
      </c>
      <c r="H167" s="179">
        <v>260</v>
      </c>
      <c r="I167" s="180"/>
      <c r="J167" s="181">
        <f t="shared" si="15"/>
        <v>0</v>
      </c>
      <c r="K167" s="182"/>
      <c r="L167" s="36"/>
      <c r="M167" s="183" t="s">
        <v>1</v>
      </c>
      <c r="N167" s="184" t="s">
        <v>42</v>
      </c>
      <c r="O167" s="64"/>
      <c r="P167" s="185">
        <f t="shared" si="16"/>
        <v>0</v>
      </c>
      <c r="Q167" s="185">
        <v>0</v>
      </c>
      <c r="R167" s="185">
        <f t="shared" si="17"/>
        <v>0</v>
      </c>
      <c r="S167" s="185">
        <v>0</v>
      </c>
      <c r="T167" s="186">
        <f t="shared" si="18"/>
        <v>0</v>
      </c>
      <c r="U167" s="35"/>
      <c r="V167" s="35"/>
      <c r="W167" s="35"/>
      <c r="X167" s="35"/>
      <c r="Y167" s="35"/>
      <c r="Z167" s="35"/>
      <c r="AA167" s="35"/>
      <c r="AB167" s="35"/>
      <c r="AC167" s="35"/>
      <c r="AD167" s="35"/>
      <c r="AE167" s="35"/>
      <c r="AR167" s="187" t="s">
        <v>671</v>
      </c>
      <c r="AT167" s="187" t="s">
        <v>155</v>
      </c>
      <c r="AU167" s="187" t="s">
        <v>109</v>
      </c>
      <c r="AY167" s="18" t="s">
        <v>153</v>
      </c>
      <c r="BE167" s="104">
        <f t="shared" si="19"/>
        <v>0</v>
      </c>
      <c r="BF167" s="104">
        <f t="shared" si="20"/>
        <v>0</v>
      </c>
      <c r="BG167" s="104">
        <f t="shared" si="21"/>
        <v>0</v>
      </c>
      <c r="BH167" s="104">
        <f t="shared" si="22"/>
        <v>0</v>
      </c>
      <c r="BI167" s="104">
        <f t="shared" si="23"/>
        <v>0</v>
      </c>
      <c r="BJ167" s="18" t="s">
        <v>109</v>
      </c>
      <c r="BK167" s="104">
        <f t="shared" si="24"/>
        <v>0</v>
      </c>
      <c r="BL167" s="18" t="s">
        <v>671</v>
      </c>
      <c r="BM167" s="187" t="s">
        <v>753</v>
      </c>
    </row>
    <row r="168" spans="1:65" s="2" customFormat="1" ht="24.2" customHeight="1">
      <c r="A168" s="35"/>
      <c r="B168" s="143"/>
      <c r="C168" s="212" t="s">
        <v>347</v>
      </c>
      <c r="D168" s="212" t="s">
        <v>241</v>
      </c>
      <c r="E168" s="213" t="s">
        <v>754</v>
      </c>
      <c r="F168" s="214" t="s">
        <v>755</v>
      </c>
      <c r="G168" s="215" t="s">
        <v>437</v>
      </c>
      <c r="H168" s="216">
        <v>260</v>
      </c>
      <c r="I168" s="217"/>
      <c r="J168" s="218">
        <f t="shared" si="15"/>
        <v>0</v>
      </c>
      <c r="K168" s="219"/>
      <c r="L168" s="220"/>
      <c r="M168" s="221" t="s">
        <v>1</v>
      </c>
      <c r="N168" s="222" t="s">
        <v>42</v>
      </c>
      <c r="O168" s="64"/>
      <c r="P168" s="185">
        <f t="shared" si="16"/>
        <v>0</v>
      </c>
      <c r="Q168" s="185">
        <v>0</v>
      </c>
      <c r="R168" s="185">
        <f t="shared" si="17"/>
        <v>0</v>
      </c>
      <c r="S168" s="185">
        <v>0</v>
      </c>
      <c r="T168" s="186">
        <f t="shared" si="18"/>
        <v>0</v>
      </c>
      <c r="U168" s="35"/>
      <c r="V168" s="35"/>
      <c r="W168" s="35"/>
      <c r="X168" s="35"/>
      <c r="Y168" s="35"/>
      <c r="Z168" s="35"/>
      <c r="AA168" s="35"/>
      <c r="AB168" s="35"/>
      <c r="AC168" s="35"/>
      <c r="AD168" s="35"/>
      <c r="AE168" s="35"/>
      <c r="AR168" s="187" t="s">
        <v>674</v>
      </c>
      <c r="AT168" s="187" t="s">
        <v>241</v>
      </c>
      <c r="AU168" s="187" t="s">
        <v>109</v>
      </c>
      <c r="AY168" s="18" t="s">
        <v>153</v>
      </c>
      <c r="BE168" s="104">
        <f t="shared" si="19"/>
        <v>0</v>
      </c>
      <c r="BF168" s="104">
        <f t="shared" si="20"/>
        <v>0</v>
      </c>
      <c r="BG168" s="104">
        <f t="shared" si="21"/>
        <v>0</v>
      </c>
      <c r="BH168" s="104">
        <f t="shared" si="22"/>
        <v>0</v>
      </c>
      <c r="BI168" s="104">
        <f t="shared" si="23"/>
        <v>0</v>
      </c>
      <c r="BJ168" s="18" t="s">
        <v>109</v>
      </c>
      <c r="BK168" s="104">
        <f t="shared" si="24"/>
        <v>0</v>
      </c>
      <c r="BL168" s="18" t="s">
        <v>671</v>
      </c>
      <c r="BM168" s="187" t="s">
        <v>756</v>
      </c>
    </row>
    <row r="169" spans="1:65" s="2" customFormat="1" ht="24.2" customHeight="1">
      <c r="A169" s="35"/>
      <c r="B169" s="143"/>
      <c r="C169" s="175" t="s">
        <v>351</v>
      </c>
      <c r="D169" s="175" t="s">
        <v>155</v>
      </c>
      <c r="E169" s="176" t="s">
        <v>757</v>
      </c>
      <c r="F169" s="177" t="s">
        <v>758</v>
      </c>
      <c r="G169" s="178" t="s">
        <v>437</v>
      </c>
      <c r="H169" s="179">
        <v>15</v>
      </c>
      <c r="I169" s="180"/>
      <c r="J169" s="181">
        <f t="shared" si="15"/>
        <v>0</v>
      </c>
      <c r="K169" s="182"/>
      <c r="L169" s="36"/>
      <c r="M169" s="183" t="s">
        <v>1</v>
      </c>
      <c r="N169" s="184" t="s">
        <v>42</v>
      </c>
      <c r="O169" s="64"/>
      <c r="P169" s="185">
        <f t="shared" si="16"/>
        <v>0</v>
      </c>
      <c r="Q169" s="185">
        <v>0</v>
      </c>
      <c r="R169" s="185">
        <f t="shared" si="17"/>
        <v>0</v>
      </c>
      <c r="S169" s="185">
        <v>0</v>
      </c>
      <c r="T169" s="186">
        <f t="shared" si="18"/>
        <v>0</v>
      </c>
      <c r="U169" s="35"/>
      <c r="V169" s="35"/>
      <c r="W169" s="35"/>
      <c r="X169" s="35"/>
      <c r="Y169" s="35"/>
      <c r="Z169" s="35"/>
      <c r="AA169" s="35"/>
      <c r="AB169" s="35"/>
      <c r="AC169" s="35"/>
      <c r="AD169" s="35"/>
      <c r="AE169" s="35"/>
      <c r="AR169" s="187" t="s">
        <v>671</v>
      </c>
      <c r="AT169" s="187" t="s">
        <v>155</v>
      </c>
      <c r="AU169" s="187" t="s">
        <v>109</v>
      </c>
      <c r="AY169" s="18" t="s">
        <v>153</v>
      </c>
      <c r="BE169" s="104">
        <f t="shared" si="19"/>
        <v>0</v>
      </c>
      <c r="BF169" s="104">
        <f t="shared" si="20"/>
        <v>0</v>
      </c>
      <c r="BG169" s="104">
        <f t="shared" si="21"/>
        <v>0</v>
      </c>
      <c r="BH169" s="104">
        <f t="shared" si="22"/>
        <v>0</v>
      </c>
      <c r="BI169" s="104">
        <f t="shared" si="23"/>
        <v>0</v>
      </c>
      <c r="BJ169" s="18" t="s">
        <v>109</v>
      </c>
      <c r="BK169" s="104">
        <f t="shared" si="24"/>
        <v>0</v>
      </c>
      <c r="BL169" s="18" t="s">
        <v>671</v>
      </c>
      <c r="BM169" s="187" t="s">
        <v>759</v>
      </c>
    </row>
    <row r="170" spans="1:65" s="2" customFormat="1" ht="16.5" customHeight="1">
      <c r="A170" s="35"/>
      <c r="B170" s="143"/>
      <c r="C170" s="212" t="s">
        <v>356</v>
      </c>
      <c r="D170" s="212" t="s">
        <v>241</v>
      </c>
      <c r="E170" s="213" t="s">
        <v>760</v>
      </c>
      <c r="F170" s="214" t="s">
        <v>761</v>
      </c>
      <c r="G170" s="215" t="s">
        <v>437</v>
      </c>
      <c r="H170" s="216">
        <v>15</v>
      </c>
      <c r="I170" s="217"/>
      <c r="J170" s="218">
        <f t="shared" si="15"/>
        <v>0</v>
      </c>
      <c r="K170" s="219"/>
      <c r="L170" s="220"/>
      <c r="M170" s="221" t="s">
        <v>1</v>
      </c>
      <c r="N170" s="222" t="s">
        <v>42</v>
      </c>
      <c r="O170" s="64"/>
      <c r="P170" s="185">
        <f t="shared" si="16"/>
        <v>0</v>
      </c>
      <c r="Q170" s="185">
        <v>0</v>
      </c>
      <c r="R170" s="185">
        <f t="shared" si="17"/>
        <v>0</v>
      </c>
      <c r="S170" s="185">
        <v>0</v>
      </c>
      <c r="T170" s="186">
        <f t="shared" si="18"/>
        <v>0</v>
      </c>
      <c r="U170" s="35"/>
      <c r="V170" s="35"/>
      <c r="W170" s="35"/>
      <c r="X170" s="35"/>
      <c r="Y170" s="35"/>
      <c r="Z170" s="35"/>
      <c r="AA170" s="35"/>
      <c r="AB170" s="35"/>
      <c r="AC170" s="35"/>
      <c r="AD170" s="35"/>
      <c r="AE170" s="35"/>
      <c r="AR170" s="187" t="s">
        <v>674</v>
      </c>
      <c r="AT170" s="187" t="s">
        <v>241</v>
      </c>
      <c r="AU170" s="187" t="s">
        <v>109</v>
      </c>
      <c r="AY170" s="18" t="s">
        <v>153</v>
      </c>
      <c r="BE170" s="104">
        <f t="shared" si="19"/>
        <v>0</v>
      </c>
      <c r="BF170" s="104">
        <f t="shared" si="20"/>
        <v>0</v>
      </c>
      <c r="BG170" s="104">
        <f t="shared" si="21"/>
        <v>0</v>
      </c>
      <c r="BH170" s="104">
        <f t="shared" si="22"/>
        <v>0</v>
      </c>
      <c r="BI170" s="104">
        <f t="shared" si="23"/>
        <v>0</v>
      </c>
      <c r="BJ170" s="18" t="s">
        <v>109</v>
      </c>
      <c r="BK170" s="104">
        <f t="shared" si="24"/>
        <v>0</v>
      </c>
      <c r="BL170" s="18" t="s">
        <v>671</v>
      </c>
      <c r="BM170" s="187" t="s">
        <v>762</v>
      </c>
    </row>
    <row r="171" spans="1:65" s="2" customFormat="1" ht="24.2" customHeight="1">
      <c r="A171" s="35"/>
      <c r="B171" s="143"/>
      <c r="C171" s="175" t="s">
        <v>361</v>
      </c>
      <c r="D171" s="175" t="s">
        <v>155</v>
      </c>
      <c r="E171" s="176" t="s">
        <v>763</v>
      </c>
      <c r="F171" s="177" t="s">
        <v>764</v>
      </c>
      <c r="G171" s="178" t="s">
        <v>325</v>
      </c>
      <c r="H171" s="179">
        <v>26</v>
      </c>
      <c r="I171" s="180"/>
      <c r="J171" s="181">
        <f t="shared" si="15"/>
        <v>0</v>
      </c>
      <c r="K171" s="182"/>
      <c r="L171" s="36"/>
      <c r="M171" s="183" t="s">
        <v>1</v>
      </c>
      <c r="N171" s="184" t="s">
        <v>42</v>
      </c>
      <c r="O171" s="64"/>
      <c r="P171" s="185">
        <f t="shared" si="16"/>
        <v>0</v>
      </c>
      <c r="Q171" s="185">
        <v>0</v>
      </c>
      <c r="R171" s="185">
        <f t="shared" si="17"/>
        <v>0</v>
      </c>
      <c r="S171" s="185">
        <v>0</v>
      </c>
      <c r="T171" s="186">
        <f t="shared" si="18"/>
        <v>0</v>
      </c>
      <c r="U171" s="35"/>
      <c r="V171" s="35"/>
      <c r="W171" s="35"/>
      <c r="X171" s="35"/>
      <c r="Y171" s="35"/>
      <c r="Z171" s="35"/>
      <c r="AA171" s="35"/>
      <c r="AB171" s="35"/>
      <c r="AC171" s="35"/>
      <c r="AD171" s="35"/>
      <c r="AE171" s="35"/>
      <c r="AR171" s="187" t="s">
        <v>671</v>
      </c>
      <c r="AT171" s="187" t="s">
        <v>155</v>
      </c>
      <c r="AU171" s="187" t="s">
        <v>109</v>
      </c>
      <c r="AY171" s="18" t="s">
        <v>153</v>
      </c>
      <c r="BE171" s="104">
        <f t="shared" si="19"/>
        <v>0</v>
      </c>
      <c r="BF171" s="104">
        <f t="shared" si="20"/>
        <v>0</v>
      </c>
      <c r="BG171" s="104">
        <f t="shared" si="21"/>
        <v>0</v>
      </c>
      <c r="BH171" s="104">
        <f t="shared" si="22"/>
        <v>0</v>
      </c>
      <c r="BI171" s="104">
        <f t="shared" si="23"/>
        <v>0</v>
      </c>
      <c r="BJ171" s="18" t="s">
        <v>109</v>
      </c>
      <c r="BK171" s="104">
        <f t="shared" si="24"/>
        <v>0</v>
      </c>
      <c r="BL171" s="18" t="s">
        <v>671</v>
      </c>
      <c r="BM171" s="187" t="s">
        <v>765</v>
      </c>
    </row>
    <row r="172" spans="1:65" s="2" customFormat="1" ht="24.2" customHeight="1">
      <c r="A172" s="35"/>
      <c r="B172" s="143"/>
      <c r="C172" s="212" t="s">
        <v>367</v>
      </c>
      <c r="D172" s="212" t="s">
        <v>241</v>
      </c>
      <c r="E172" s="213" t="s">
        <v>766</v>
      </c>
      <c r="F172" s="214" t="s">
        <v>767</v>
      </c>
      <c r="G172" s="215" t="s">
        <v>325</v>
      </c>
      <c r="H172" s="216">
        <v>26</v>
      </c>
      <c r="I172" s="217"/>
      <c r="J172" s="218">
        <f t="shared" si="15"/>
        <v>0</v>
      </c>
      <c r="K172" s="219"/>
      <c r="L172" s="220"/>
      <c r="M172" s="221" t="s">
        <v>1</v>
      </c>
      <c r="N172" s="222" t="s">
        <v>42</v>
      </c>
      <c r="O172" s="64"/>
      <c r="P172" s="185">
        <f t="shared" si="16"/>
        <v>0</v>
      </c>
      <c r="Q172" s="185">
        <v>0</v>
      </c>
      <c r="R172" s="185">
        <f t="shared" si="17"/>
        <v>0</v>
      </c>
      <c r="S172" s="185">
        <v>0</v>
      </c>
      <c r="T172" s="186">
        <f t="shared" si="18"/>
        <v>0</v>
      </c>
      <c r="U172" s="35"/>
      <c r="V172" s="35"/>
      <c r="W172" s="35"/>
      <c r="X172" s="35"/>
      <c r="Y172" s="35"/>
      <c r="Z172" s="35"/>
      <c r="AA172" s="35"/>
      <c r="AB172" s="35"/>
      <c r="AC172" s="35"/>
      <c r="AD172" s="35"/>
      <c r="AE172" s="35"/>
      <c r="AR172" s="187" t="s">
        <v>674</v>
      </c>
      <c r="AT172" s="187" t="s">
        <v>241</v>
      </c>
      <c r="AU172" s="187" t="s">
        <v>109</v>
      </c>
      <c r="AY172" s="18" t="s">
        <v>153</v>
      </c>
      <c r="BE172" s="104">
        <f t="shared" si="19"/>
        <v>0</v>
      </c>
      <c r="BF172" s="104">
        <f t="shared" si="20"/>
        <v>0</v>
      </c>
      <c r="BG172" s="104">
        <f t="shared" si="21"/>
        <v>0</v>
      </c>
      <c r="BH172" s="104">
        <f t="shared" si="22"/>
        <v>0</v>
      </c>
      <c r="BI172" s="104">
        <f t="shared" si="23"/>
        <v>0</v>
      </c>
      <c r="BJ172" s="18" t="s">
        <v>109</v>
      </c>
      <c r="BK172" s="104">
        <f t="shared" si="24"/>
        <v>0</v>
      </c>
      <c r="BL172" s="18" t="s">
        <v>671</v>
      </c>
      <c r="BM172" s="187" t="s">
        <v>768</v>
      </c>
    </row>
    <row r="173" spans="1:65" s="2" customFormat="1" ht="24.2" customHeight="1">
      <c r="A173" s="35"/>
      <c r="B173" s="143"/>
      <c r="C173" s="175" t="s">
        <v>375</v>
      </c>
      <c r="D173" s="175" t="s">
        <v>155</v>
      </c>
      <c r="E173" s="176" t="s">
        <v>769</v>
      </c>
      <c r="F173" s="177" t="s">
        <v>770</v>
      </c>
      <c r="G173" s="178" t="s">
        <v>325</v>
      </c>
      <c r="H173" s="179">
        <v>13</v>
      </c>
      <c r="I173" s="180"/>
      <c r="J173" s="181">
        <f t="shared" si="15"/>
        <v>0</v>
      </c>
      <c r="K173" s="182"/>
      <c r="L173" s="36"/>
      <c r="M173" s="183" t="s">
        <v>1</v>
      </c>
      <c r="N173" s="184" t="s">
        <v>42</v>
      </c>
      <c r="O173" s="64"/>
      <c r="P173" s="185">
        <f t="shared" si="16"/>
        <v>0</v>
      </c>
      <c r="Q173" s="185">
        <v>0</v>
      </c>
      <c r="R173" s="185">
        <f t="shared" si="17"/>
        <v>0</v>
      </c>
      <c r="S173" s="185">
        <v>0</v>
      </c>
      <c r="T173" s="186">
        <f t="shared" si="18"/>
        <v>0</v>
      </c>
      <c r="U173" s="35"/>
      <c r="V173" s="35"/>
      <c r="W173" s="35"/>
      <c r="X173" s="35"/>
      <c r="Y173" s="35"/>
      <c r="Z173" s="35"/>
      <c r="AA173" s="35"/>
      <c r="AB173" s="35"/>
      <c r="AC173" s="35"/>
      <c r="AD173" s="35"/>
      <c r="AE173" s="35"/>
      <c r="AR173" s="187" t="s">
        <v>671</v>
      </c>
      <c r="AT173" s="187" t="s">
        <v>155</v>
      </c>
      <c r="AU173" s="187" t="s">
        <v>109</v>
      </c>
      <c r="AY173" s="18" t="s">
        <v>153</v>
      </c>
      <c r="BE173" s="104">
        <f t="shared" si="19"/>
        <v>0</v>
      </c>
      <c r="BF173" s="104">
        <f t="shared" si="20"/>
        <v>0</v>
      </c>
      <c r="BG173" s="104">
        <f t="shared" si="21"/>
        <v>0</v>
      </c>
      <c r="BH173" s="104">
        <f t="shared" si="22"/>
        <v>0</v>
      </c>
      <c r="BI173" s="104">
        <f t="shared" si="23"/>
        <v>0</v>
      </c>
      <c r="BJ173" s="18" t="s">
        <v>109</v>
      </c>
      <c r="BK173" s="104">
        <f t="shared" si="24"/>
        <v>0</v>
      </c>
      <c r="BL173" s="18" t="s">
        <v>671</v>
      </c>
      <c r="BM173" s="187" t="s">
        <v>771</v>
      </c>
    </row>
    <row r="174" spans="1:65" s="2" customFormat="1" ht="21.75" customHeight="1">
      <c r="A174" s="35"/>
      <c r="B174" s="143"/>
      <c r="C174" s="212" t="s">
        <v>382</v>
      </c>
      <c r="D174" s="212" t="s">
        <v>241</v>
      </c>
      <c r="E174" s="213" t="s">
        <v>772</v>
      </c>
      <c r="F174" s="214" t="s">
        <v>773</v>
      </c>
      <c r="G174" s="215" t="s">
        <v>325</v>
      </c>
      <c r="H174" s="216">
        <v>13</v>
      </c>
      <c r="I174" s="217"/>
      <c r="J174" s="218">
        <f t="shared" si="15"/>
        <v>0</v>
      </c>
      <c r="K174" s="219"/>
      <c r="L174" s="220"/>
      <c r="M174" s="221" t="s">
        <v>1</v>
      </c>
      <c r="N174" s="222" t="s">
        <v>42</v>
      </c>
      <c r="O174" s="64"/>
      <c r="P174" s="185">
        <f t="shared" si="16"/>
        <v>0</v>
      </c>
      <c r="Q174" s="185">
        <v>0</v>
      </c>
      <c r="R174" s="185">
        <f t="shared" si="17"/>
        <v>0</v>
      </c>
      <c r="S174" s="185">
        <v>0</v>
      </c>
      <c r="T174" s="186">
        <f t="shared" si="18"/>
        <v>0</v>
      </c>
      <c r="U174" s="35"/>
      <c r="V174" s="35"/>
      <c r="W174" s="35"/>
      <c r="X174" s="35"/>
      <c r="Y174" s="35"/>
      <c r="Z174" s="35"/>
      <c r="AA174" s="35"/>
      <c r="AB174" s="35"/>
      <c r="AC174" s="35"/>
      <c r="AD174" s="35"/>
      <c r="AE174" s="35"/>
      <c r="AR174" s="187" t="s">
        <v>674</v>
      </c>
      <c r="AT174" s="187" t="s">
        <v>241</v>
      </c>
      <c r="AU174" s="187" t="s">
        <v>109</v>
      </c>
      <c r="AY174" s="18" t="s">
        <v>153</v>
      </c>
      <c r="BE174" s="104">
        <f t="shared" si="19"/>
        <v>0</v>
      </c>
      <c r="BF174" s="104">
        <f t="shared" si="20"/>
        <v>0</v>
      </c>
      <c r="BG174" s="104">
        <f t="shared" si="21"/>
        <v>0</v>
      </c>
      <c r="BH174" s="104">
        <f t="shared" si="22"/>
        <v>0</v>
      </c>
      <c r="BI174" s="104">
        <f t="shared" si="23"/>
        <v>0</v>
      </c>
      <c r="BJ174" s="18" t="s">
        <v>109</v>
      </c>
      <c r="BK174" s="104">
        <f t="shared" si="24"/>
        <v>0</v>
      </c>
      <c r="BL174" s="18" t="s">
        <v>671</v>
      </c>
      <c r="BM174" s="187" t="s">
        <v>774</v>
      </c>
    </row>
    <row r="175" spans="1:65" s="2" customFormat="1" ht="24.2" customHeight="1">
      <c r="A175" s="35"/>
      <c r="B175" s="143"/>
      <c r="C175" s="175" t="s">
        <v>388</v>
      </c>
      <c r="D175" s="175" t="s">
        <v>155</v>
      </c>
      <c r="E175" s="176" t="s">
        <v>775</v>
      </c>
      <c r="F175" s="177" t="s">
        <v>776</v>
      </c>
      <c r="G175" s="178" t="s">
        <v>325</v>
      </c>
      <c r="H175" s="179">
        <v>13</v>
      </c>
      <c r="I175" s="180"/>
      <c r="J175" s="181">
        <f t="shared" si="15"/>
        <v>0</v>
      </c>
      <c r="K175" s="182"/>
      <c r="L175" s="36"/>
      <c r="M175" s="183" t="s">
        <v>1</v>
      </c>
      <c r="N175" s="184" t="s">
        <v>42</v>
      </c>
      <c r="O175" s="64"/>
      <c r="P175" s="185">
        <f t="shared" si="16"/>
        <v>0</v>
      </c>
      <c r="Q175" s="185">
        <v>0</v>
      </c>
      <c r="R175" s="185">
        <f t="shared" si="17"/>
        <v>0</v>
      </c>
      <c r="S175" s="185">
        <v>0</v>
      </c>
      <c r="T175" s="186">
        <f t="shared" si="18"/>
        <v>0</v>
      </c>
      <c r="U175" s="35"/>
      <c r="V175" s="35"/>
      <c r="W175" s="35"/>
      <c r="X175" s="35"/>
      <c r="Y175" s="35"/>
      <c r="Z175" s="35"/>
      <c r="AA175" s="35"/>
      <c r="AB175" s="35"/>
      <c r="AC175" s="35"/>
      <c r="AD175" s="35"/>
      <c r="AE175" s="35"/>
      <c r="AR175" s="187" t="s">
        <v>671</v>
      </c>
      <c r="AT175" s="187" t="s">
        <v>155</v>
      </c>
      <c r="AU175" s="187" t="s">
        <v>109</v>
      </c>
      <c r="AY175" s="18" t="s">
        <v>153</v>
      </c>
      <c r="BE175" s="104">
        <f t="shared" si="19"/>
        <v>0</v>
      </c>
      <c r="BF175" s="104">
        <f t="shared" si="20"/>
        <v>0</v>
      </c>
      <c r="BG175" s="104">
        <f t="shared" si="21"/>
        <v>0</v>
      </c>
      <c r="BH175" s="104">
        <f t="shared" si="22"/>
        <v>0</v>
      </c>
      <c r="BI175" s="104">
        <f t="shared" si="23"/>
        <v>0</v>
      </c>
      <c r="BJ175" s="18" t="s">
        <v>109</v>
      </c>
      <c r="BK175" s="104">
        <f t="shared" si="24"/>
        <v>0</v>
      </c>
      <c r="BL175" s="18" t="s">
        <v>671</v>
      </c>
      <c r="BM175" s="187" t="s">
        <v>777</v>
      </c>
    </row>
    <row r="176" spans="1:65" s="2" customFormat="1" ht="24.2" customHeight="1">
      <c r="A176" s="35"/>
      <c r="B176" s="143"/>
      <c r="C176" s="212" t="s">
        <v>392</v>
      </c>
      <c r="D176" s="212" t="s">
        <v>241</v>
      </c>
      <c r="E176" s="213" t="s">
        <v>778</v>
      </c>
      <c r="F176" s="214" t="s">
        <v>779</v>
      </c>
      <c r="G176" s="215" t="s">
        <v>325</v>
      </c>
      <c r="H176" s="216">
        <v>13</v>
      </c>
      <c r="I176" s="217"/>
      <c r="J176" s="218">
        <f t="shared" si="15"/>
        <v>0</v>
      </c>
      <c r="K176" s="219"/>
      <c r="L176" s="220"/>
      <c r="M176" s="221" t="s">
        <v>1</v>
      </c>
      <c r="N176" s="222" t="s">
        <v>42</v>
      </c>
      <c r="O176" s="64"/>
      <c r="P176" s="185">
        <f t="shared" si="16"/>
        <v>0</v>
      </c>
      <c r="Q176" s="185">
        <v>0</v>
      </c>
      <c r="R176" s="185">
        <f t="shared" si="17"/>
        <v>0</v>
      </c>
      <c r="S176" s="185">
        <v>0</v>
      </c>
      <c r="T176" s="186">
        <f t="shared" si="18"/>
        <v>0</v>
      </c>
      <c r="U176" s="35"/>
      <c r="V176" s="35"/>
      <c r="W176" s="35"/>
      <c r="X176" s="35"/>
      <c r="Y176" s="35"/>
      <c r="Z176" s="35"/>
      <c r="AA176" s="35"/>
      <c r="AB176" s="35"/>
      <c r="AC176" s="35"/>
      <c r="AD176" s="35"/>
      <c r="AE176" s="35"/>
      <c r="AR176" s="187" t="s">
        <v>674</v>
      </c>
      <c r="AT176" s="187" t="s">
        <v>241</v>
      </c>
      <c r="AU176" s="187" t="s">
        <v>109</v>
      </c>
      <c r="AY176" s="18" t="s">
        <v>153</v>
      </c>
      <c r="BE176" s="104">
        <f t="shared" si="19"/>
        <v>0</v>
      </c>
      <c r="BF176" s="104">
        <f t="shared" si="20"/>
        <v>0</v>
      </c>
      <c r="BG176" s="104">
        <f t="shared" si="21"/>
        <v>0</v>
      </c>
      <c r="BH176" s="104">
        <f t="shared" si="22"/>
        <v>0</v>
      </c>
      <c r="BI176" s="104">
        <f t="shared" si="23"/>
        <v>0</v>
      </c>
      <c r="BJ176" s="18" t="s">
        <v>109</v>
      </c>
      <c r="BK176" s="104">
        <f t="shared" si="24"/>
        <v>0</v>
      </c>
      <c r="BL176" s="18" t="s">
        <v>671</v>
      </c>
      <c r="BM176" s="187" t="s">
        <v>780</v>
      </c>
    </row>
    <row r="177" spans="1:65" s="2" customFormat="1" ht="24.2" customHeight="1">
      <c r="A177" s="35"/>
      <c r="B177" s="143"/>
      <c r="C177" s="175" t="s">
        <v>399</v>
      </c>
      <c r="D177" s="175" t="s">
        <v>155</v>
      </c>
      <c r="E177" s="176" t="s">
        <v>781</v>
      </c>
      <c r="F177" s="177" t="s">
        <v>782</v>
      </c>
      <c r="G177" s="178" t="s">
        <v>437</v>
      </c>
      <c r="H177" s="179">
        <v>10</v>
      </c>
      <c r="I177" s="180"/>
      <c r="J177" s="181">
        <f t="shared" si="15"/>
        <v>0</v>
      </c>
      <c r="K177" s="182"/>
      <c r="L177" s="36"/>
      <c r="M177" s="183" t="s">
        <v>1</v>
      </c>
      <c r="N177" s="184" t="s">
        <v>42</v>
      </c>
      <c r="O177" s="64"/>
      <c r="P177" s="185">
        <f t="shared" si="16"/>
        <v>0</v>
      </c>
      <c r="Q177" s="185">
        <v>0</v>
      </c>
      <c r="R177" s="185">
        <f t="shared" si="17"/>
        <v>0</v>
      </c>
      <c r="S177" s="185">
        <v>0</v>
      </c>
      <c r="T177" s="186">
        <f t="shared" si="18"/>
        <v>0</v>
      </c>
      <c r="U177" s="35"/>
      <c r="V177" s="35"/>
      <c r="W177" s="35"/>
      <c r="X177" s="35"/>
      <c r="Y177" s="35"/>
      <c r="Z177" s="35"/>
      <c r="AA177" s="35"/>
      <c r="AB177" s="35"/>
      <c r="AC177" s="35"/>
      <c r="AD177" s="35"/>
      <c r="AE177" s="35"/>
      <c r="AR177" s="187" t="s">
        <v>671</v>
      </c>
      <c r="AT177" s="187" t="s">
        <v>155</v>
      </c>
      <c r="AU177" s="187" t="s">
        <v>109</v>
      </c>
      <c r="AY177" s="18" t="s">
        <v>153</v>
      </c>
      <c r="BE177" s="104">
        <f t="shared" si="19"/>
        <v>0</v>
      </c>
      <c r="BF177" s="104">
        <f t="shared" si="20"/>
        <v>0</v>
      </c>
      <c r="BG177" s="104">
        <f t="shared" si="21"/>
        <v>0</v>
      </c>
      <c r="BH177" s="104">
        <f t="shared" si="22"/>
        <v>0</v>
      </c>
      <c r="BI177" s="104">
        <f t="shared" si="23"/>
        <v>0</v>
      </c>
      <c r="BJ177" s="18" t="s">
        <v>109</v>
      </c>
      <c r="BK177" s="104">
        <f t="shared" si="24"/>
        <v>0</v>
      </c>
      <c r="BL177" s="18" t="s">
        <v>671</v>
      </c>
      <c r="BM177" s="187" t="s">
        <v>783</v>
      </c>
    </row>
    <row r="178" spans="1:65" s="2" customFormat="1" ht="21.75" customHeight="1">
      <c r="A178" s="35"/>
      <c r="B178" s="143"/>
      <c r="C178" s="212" t="s">
        <v>405</v>
      </c>
      <c r="D178" s="212" t="s">
        <v>241</v>
      </c>
      <c r="E178" s="213" t="s">
        <v>784</v>
      </c>
      <c r="F178" s="214" t="s">
        <v>785</v>
      </c>
      <c r="G178" s="215" t="s">
        <v>437</v>
      </c>
      <c r="H178" s="216">
        <v>10</v>
      </c>
      <c r="I178" s="217"/>
      <c r="J178" s="218">
        <f t="shared" si="15"/>
        <v>0</v>
      </c>
      <c r="K178" s="219"/>
      <c r="L178" s="220"/>
      <c r="M178" s="221" t="s">
        <v>1</v>
      </c>
      <c r="N178" s="222" t="s">
        <v>42</v>
      </c>
      <c r="O178" s="64"/>
      <c r="P178" s="185">
        <f t="shared" si="16"/>
        <v>0</v>
      </c>
      <c r="Q178" s="185">
        <v>0</v>
      </c>
      <c r="R178" s="185">
        <f t="shared" si="17"/>
        <v>0</v>
      </c>
      <c r="S178" s="185">
        <v>0</v>
      </c>
      <c r="T178" s="186">
        <f t="shared" si="18"/>
        <v>0</v>
      </c>
      <c r="U178" s="35"/>
      <c r="V178" s="35"/>
      <c r="W178" s="35"/>
      <c r="X178" s="35"/>
      <c r="Y178" s="35"/>
      <c r="Z178" s="35"/>
      <c r="AA178" s="35"/>
      <c r="AB178" s="35"/>
      <c r="AC178" s="35"/>
      <c r="AD178" s="35"/>
      <c r="AE178" s="35"/>
      <c r="AR178" s="187" t="s">
        <v>674</v>
      </c>
      <c r="AT178" s="187" t="s">
        <v>241</v>
      </c>
      <c r="AU178" s="187" t="s">
        <v>109</v>
      </c>
      <c r="AY178" s="18" t="s">
        <v>153</v>
      </c>
      <c r="BE178" s="104">
        <f t="shared" si="19"/>
        <v>0</v>
      </c>
      <c r="BF178" s="104">
        <f t="shared" si="20"/>
        <v>0</v>
      </c>
      <c r="BG178" s="104">
        <f t="shared" si="21"/>
        <v>0</v>
      </c>
      <c r="BH178" s="104">
        <f t="shared" si="22"/>
        <v>0</v>
      </c>
      <c r="BI178" s="104">
        <f t="shared" si="23"/>
        <v>0</v>
      </c>
      <c r="BJ178" s="18" t="s">
        <v>109</v>
      </c>
      <c r="BK178" s="104">
        <f t="shared" si="24"/>
        <v>0</v>
      </c>
      <c r="BL178" s="18" t="s">
        <v>671</v>
      </c>
      <c r="BM178" s="187" t="s">
        <v>786</v>
      </c>
    </row>
    <row r="179" spans="1:65" s="2" customFormat="1" ht="24.2" customHeight="1">
      <c r="A179" s="35"/>
      <c r="B179" s="143"/>
      <c r="C179" s="175" t="s">
        <v>410</v>
      </c>
      <c r="D179" s="175" t="s">
        <v>155</v>
      </c>
      <c r="E179" s="176" t="s">
        <v>787</v>
      </c>
      <c r="F179" s="177" t="s">
        <v>788</v>
      </c>
      <c r="G179" s="178" t="s">
        <v>158</v>
      </c>
      <c r="H179" s="179">
        <v>55</v>
      </c>
      <c r="I179" s="180"/>
      <c r="J179" s="181">
        <f t="shared" si="15"/>
        <v>0</v>
      </c>
      <c r="K179" s="182"/>
      <c r="L179" s="36"/>
      <c r="M179" s="183" t="s">
        <v>1</v>
      </c>
      <c r="N179" s="184" t="s">
        <v>42</v>
      </c>
      <c r="O179" s="64"/>
      <c r="P179" s="185">
        <f t="shared" si="16"/>
        <v>0</v>
      </c>
      <c r="Q179" s="185">
        <v>0</v>
      </c>
      <c r="R179" s="185">
        <f t="shared" si="17"/>
        <v>0</v>
      </c>
      <c r="S179" s="185">
        <v>0</v>
      </c>
      <c r="T179" s="186">
        <f t="shared" si="18"/>
        <v>0</v>
      </c>
      <c r="U179" s="35"/>
      <c r="V179" s="35"/>
      <c r="W179" s="35"/>
      <c r="X179" s="35"/>
      <c r="Y179" s="35"/>
      <c r="Z179" s="35"/>
      <c r="AA179" s="35"/>
      <c r="AB179" s="35"/>
      <c r="AC179" s="35"/>
      <c r="AD179" s="35"/>
      <c r="AE179" s="35"/>
      <c r="AR179" s="187" t="s">
        <v>671</v>
      </c>
      <c r="AT179" s="187" t="s">
        <v>155</v>
      </c>
      <c r="AU179" s="187" t="s">
        <v>109</v>
      </c>
      <c r="AY179" s="18" t="s">
        <v>153</v>
      </c>
      <c r="BE179" s="104">
        <f t="shared" si="19"/>
        <v>0</v>
      </c>
      <c r="BF179" s="104">
        <f t="shared" si="20"/>
        <v>0</v>
      </c>
      <c r="BG179" s="104">
        <f t="shared" si="21"/>
        <v>0</v>
      </c>
      <c r="BH179" s="104">
        <f t="shared" si="22"/>
        <v>0</v>
      </c>
      <c r="BI179" s="104">
        <f t="shared" si="23"/>
        <v>0</v>
      </c>
      <c r="BJ179" s="18" t="s">
        <v>109</v>
      </c>
      <c r="BK179" s="104">
        <f t="shared" si="24"/>
        <v>0</v>
      </c>
      <c r="BL179" s="18" t="s">
        <v>671</v>
      </c>
      <c r="BM179" s="187" t="s">
        <v>789</v>
      </c>
    </row>
    <row r="180" spans="1:65" s="2" customFormat="1" ht="16.5" customHeight="1">
      <c r="A180" s="35"/>
      <c r="B180" s="143"/>
      <c r="C180" s="212" t="s">
        <v>416</v>
      </c>
      <c r="D180" s="212" t="s">
        <v>241</v>
      </c>
      <c r="E180" s="213" t="s">
        <v>790</v>
      </c>
      <c r="F180" s="214" t="s">
        <v>791</v>
      </c>
      <c r="G180" s="215" t="s">
        <v>158</v>
      </c>
      <c r="H180" s="216">
        <v>55</v>
      </c>
      <c r="I180" s="217"/>
      <c r="J180" s="218">
        <f t="shared" si="15"/>
        <v>0</v>
      </c>
      <c r="K180" s="219"/>
      <c r="L180" s="220"/>
      <c r="M180" s="221" t="s">
        <v>1</v>
      </c>
      <c r="N180" s="222" t="s">
        <v>42</v>
      </c>
      <c r="O180" s="64"/>
      <c r="P180" s="185">
        <f t="shared" si="16"/>
        <v>0</v>
      </c>
      <c r="Q180" s="185">
        <v>0</v>
      </c>
      <c r="R180" s="185">
        <f t="shared" si="17"/>
        <v>0</v>
      </c>
      <c r="S180" s="185">
        <v>0</v>
      </c>
      <c r="T180" s="186">
        <f t="shared" si="18"/>
        <v>0</v>
      </c>
      <c r="U180" s="35"/>
      <c r="V180" s="35"/>
      <c r="W180" s="35"/>
      <c r="X180" s="35"/>
      <c r="Y180" s="35"/>
      <c r="Z180" s="35"/>
      <c r="AA180" s="35"/>
      <c r="AB180" s="35"/>
      <c r="AC180" s="35"/>
      <c r="AD180" s="35"/>
      <c r="AE180" s="35"/>
      <c r="AR180" s="187" t="s">
        <v>674</v>
      </c>
      <c r="AT180" s="187" t="s">
        <v>241</v>
      </c>
      <c r="AU180" s="187" t="s">
        <v>109</v>
      </c>
      <c r="AY180" s="18" t="s">
        <v>153</v>
      </c>
      <c r="BE180" s="104">
        <f t="shared" si="19"/>
        <v>0</v>
      </c>
      <c r="BF180" s="104">
        <f t="shared" si="20"/>
        <v>0</v>
      </c>
      <c r="BG180" s="104">
        <f t="shared" si="21"/>
        <v>0</v>
      </c>
      <c r="BH180" s="104">
        <f t="shared" si="22"/>
        <v>0</v>
      </c>
      <c r="BI180" s="104">
        <f t="shared" si="23"/>
        <v>0</v>
      </c>
      <c r="BJ180" s="18" t="s">
        <v>109</v>
      </c>
      <c r="BK180" s="104">
        <f t="shared" si="24"/>
        <v>0</v>
      </c>
      <c r="BL180" s="18" t="s">
        <v>671</v>
      </c>
      <c r="BM180" s="187" t="s">
        <v>792</v>
      </c>
    </row>
    <row r="181" spans="1:65" s="2" customFormat="1" ht="24.2" customHeight="1">
      <c r="A181" s="35"/>
      <c r="B181" s="143"/>
      <c r="C181" s="175" t="s">
        <v>421</v>
      </c>
      <c r="D181" s="175" t="s">
        <v>155</v>
      </c>
      <c r="E181" s="176" t="s">
        <v>793</v>
      </c>
      <c r="F181" s="177" t="s">
        <v>794</v>
      </c>
      <c r="G181" s="178" t="s">
        <v>158</v>
      </c>
      <c r="H181" s="179">
        <v>7</v>
      </c>
      <c r="I181" s="180"/>
      <c r="J181" s="181">
        <f t="shared" si="15"/>
        <v>0</v>
      </c>
      <c r="K181" s="182"/>
      <c r="L181" s="36"/>
      <c r="M181" s="183" t="s">
        <v>1</v>
      </c>
      <c r="N181" s="184" t="s">
        <v>42</v>
      </c>
      <c r="O181" s="64"/>
      <c r="P181" s="185">
        <f t="shared" si="16"/>
        <v>0</v>
      </c>
      <c r="Q181" s="185">
        <v>0</v>
      </c>
      <c r="R181" s="185">
        <f t="shared" si="17"/>
        <v>0</v>
      </c>
      <c r="S181" s="185">
        <v>0</v>
      </c>
      <c r="T181" s="186">
        <f t="shared" si="18"/>
        <v>0</v>
      </c>
      <c r="U181" s="35"/>
      <c r="V181" s="35"/>
      <c r="W181" s="35"/>
      <c r="X181" s="35"/>
      <c r="Y181" s="35"/>
      <c r="Z181" s="35"/>
      <c r="AA181" s="35"/>
      <c r="AB181" s="35"/>
      <c r="AC181" s="35"/>
      <c r="AD181" s="35"/>
      <c r="AE181" s="35"/>
      <c r="AR181" s="187" t="s">
        <v>671</v>
      </c>
      <c r="AT181" s="187" t="s">
        <v>155</v>
      </c>
      <c r="AU181" s="187" t="s">
        <v>109</v>
      </c>
      <c r="AY181" s="18" t="s">
        <v>153</v>
      </c>
      <c r="BE181" s="104">
        <f t="shared" si="19"/>
        <v>0</v>
      </c>
      <c r="BF181" s="104">
        <f t="shared" si="20"/>
        <v>0</v>
      </c>
      <c r="BG181" s="104">
        <f t="shared" si="21"/>
        <v>0</v>
      </c>
      <c r="BH181" s="104">
        <f t="shared" si="22"/>
        <v>0</v>
      </c>
      <c r="BI181" s="104">
        <f t="shared" si="23"/>
        <v>0</v>
      </c>
      <c r="BJ181" s="18" t="s">
        <v>109</v>
      </c>
      <c r="BK181" s="104">
        <f t="shared" si="24"/>
        <v>0</v>
      </c>
      <c r="BL181" s="18" t="s">
        <v>671</v>
      </c>
      <c r="BM181" s="187" t="s">
        <v>795</v>
      </c>
    </row>
    <row r="182" spans="1:65" s="2" customFormat="1" ht="16.5" customHeight="1">
      <c r="A182" s="35"/>
      <c r="B182" s="143"/>
      <c r="C182" s="212" t="s">
        <v>615</v>
      </c>
      <c r="D182" s="212" t="s">
        <v>241</v>
      </c>
      <c r="E182" s="213" t="s">
        <v>796</v>
      </c>
      <c r="F182" s="214" t="s">
        <v>797</v>
      </c>
      <c r="G182" s="215" t="s">
        <v>158</v>
      </c>
      <c r="H182" s="216">
        <v>7</v>
      </c>
      <c r="I182" s="217"/>
      <c r="J182" s="218">
        <f t="shared" si="15"/>
        <v>0</v>
      </c>
      <c r="K182" s="219"/>
      <c r="L182" s="220"/>
      <c r="M182" s="221" t="s">
        <v>1</v>
      </c>
      <c r="N182" s="222" t="s">
        <v>42</v>
      </c>
      <c r="O182" s="64"/>
      <c r="P182" s="185">
        <f t="shared" si="16"/>
        <v>0</v>
      </c>
      <c r="Q182" s="185">
        <v>0</v>
      </c>
      <c r="R182" s="185">
        <f t="shared" si="17"/>
        <v>0</v>
      </c>
      <c r="S182" s="185">
        <v>0</v>
      </c>
      <c r="T182" s="186">
        <f t="shared" si="18"/>
        <v>0</v>
      </c>
      <c r="U182" s="35"/>
      <c r="V182" s="35"/>
      <c r="W182" s="35"/>
      <c r="X182" s="35"/>
      <c r="Y182" s="35"/>
      <c r="Z182" s="35"/>
      <c r="AA182" s="35"/>
      <c r="AB182" s="35"/>
      <c r="AC182" s="35"/>
      <c r="AD182" s="35"/>
      <c r="AE182" s="35"/>
      <c r="AR182" s="187" t="s">
        <v>674</v>
      </c>
      <c r="AT182" s="187" t="s">
        <v>241</v>
      </c>
      <c r="AU182" s="187" t="s">
        <v>109</v>
      </c>
      <c r="AY182" s="18" t="s">
        <v>153</v>
      </c>
      <c r="BE182" s="104">
        <f t="shared" si="19"/>
        <v>0</v>
      </c>
      <c r="BF182" s="104">
        <f t="shared" si="20"/>
        <v>0</v>
      </c>
      <c r="BG182" s="104">
        <f t="shared" si="21"/>
        <v>0</v>
      </c>
      <c r="BH182" s="104">
        <f t="shared" si="22"/>
        <v>0</v>
      </c>
      <c r="BI182" s="104">
        <f t="shared" si="23"/>
        <v>0</v>
      </c>
      <c r="BJ182" s="18" t="s">
        <v>109</v>
      </c>
      <c r="BK182" s="104">
        <f t="shared" si="24"/>
        <v>0</v>
      </c>
      <c r="BL182" s="18" t="s">
        <v>671</v>
      </c>
      <c r="BM182" s="187" t="s">
        <v>798</v>
      </c>
    </row>
    <row r="183" spans="1:65" s="2" customFormat="1" ht="16.5" customHeight="1">
      <c r="A183" s="35"/>
      <c r="B183" s="143"/>
      <c r="C183" s="175" t="s">
        <v>721</v>
      </c>
      <c r="D183" s="175" t="s">
        <v>155</v>
      </c>
      <c r="E183" s="176" t="s">
        <v>799</v>
      </c>
      <c r="F183" s="177" t="s">
        <v>800</v>
      </c>
      <c r="G183" s="178" t="s">
        <v>158</v>
      </c>
      <c r="H183" s="179">
        <v>4</v>
      </c>
      <c r="I183" s="180"/>
      <c r="J183" s="181">
        <f t="shared" si="15"/>
        <v>0</v>
      </c>
      <c r="K183" s="182"/>
      <c r="L183" s="36"/>
      <c r="M183" s="183" t="s">
        <v>1</v>
      </c>
      <c r="N183" s="184" t="s">
        <v>42</v>
      </c>
      <c r="O183" s="64"/>
      <c r="P183" s="185">
        <f t="shared" si="16"/>
        <v>0</v>
      </c>
      <c r="Q183" s="185">
        <v>0</v>
      </c>
      <c r="R183" s="185">
        <f t="shared" si="17"/>
        <v>0</v>
      </c>
      <c r="S183" s="185">
        <v>0</v>
      </c>
      <c r="T183" s="186">
        <f t="shared" si="18"/>
        <v>0</v>
      </c>
      <c r="U183" s="35"/>
      <c r="V183" s="35"/>
      <c r="W183" s="35"/>
      <c r="X183" s="35"/>
      <c r="Y183" s="35"/>
      <c r="Z183" s="35"/>
      <c r="AA183" s="35"/>
      <c r="AB183" s="35"/>
      <c r="AC183" s="35"/>
      <c r="AD183" s="35"/>
      <c r="AE183" s="35"/>
      <c r="AR183" s="187" t="s">
        <v>671</v>
      </c>
      <c r="AT183" s="187" t="s">
        <v>155</v>
      </c>
      <c r="AU183" s="187" t="s">
        <v>109</v>
      </c>
      <c r="AY183" s="18" t="s">
        <v>153</v>
      </c>
      <c r="BE183" s="104">
        <f t="shared" si="19"/>
        <v>0</v>
      </c>
      <c r="BF183" s="104">
        <f t="shared" si="20"/>
        <v>0</v>
      </c>
      <c r="BG183" s="104">
        <f t="shared" si="21"/>
        <v>0</v>
      </c>
      <c r="BH183" s="104">
        <f t="shared" si="22"/>
        <v>0</v>
      </c>
      <c r="BI183" s="104">
        <f t="shared" si="23"/>
        <v>0</v>
      </c>
      <c r="BJ183" s="18" t="s">
        <v>109</v>
      </c>
      <c r="BK183" s="104">
        <f t="shared" si="24"/>
        <v>0</v>
      </c>
      <c r="BL183" s="18" t="s">
        <v>671</v>
      </c>
      <c r="BM183" s="187" t="s">
        <v>801</v>
      </c>
    </row>
    <row r="184" spans="1:65" s="2" customFormat="1" ht="16.5" customHeight="1">
      <c r="A184" s="35"/>
      <c r="B184" s="143"/>
      <c r="C184" s="212" t="s">
        <v>802</v>
      </c>
      <c r="D184" s="212" t="s">
        <v>241</v>
      </c>
      <c r="E184" s="213" t="s">
        <v>803</v>
      </c>
      <c r="F184" s="214" t="s">
        <v>804</v>
      </c>
      <c r="G184" s="215" t="s">
        <v>158</v>
      </c>
      <c r="H184" s="216">
        <v>4</v>
      </c>
      <c r="I184" s="217"/>
      <c r="J184" s="218">
        <f t="shared" si="15"/>
        <v>0</v>
      </c>
      <c r="K184" s="219"/>
      <c r="L184" s="220"/>
      <c r="M184" s="221" t="s">
        <v>1</v>
      </c>
      <c r="N184" s="222" t="s">
        <v>42</v>
      </c>
      <c r="O184" s="64"/>
      <c r="P184" s="185">
        <f t="shared" si="16"/>
        <v>0</v>
      </c>
      <c r="Q184" s="185">
        <v>0</v>
      </c>
      <c r="R184" s="185">
        <f t="shared" si="17"/>
        <v>0</v>
      </c>
      <c r="S184" s="185">
        <v>0</v>
      </c>
      <c r="T184" s="186">
        <f t="shared" si="18"/>
        <v>0</v>
      </c>
      <c r="U184" s="35"/>
      <c r="V184" s="35"/>
      <c r="W184" s="35"/>
      <c r="X184" s="35"/>
      <c r="Y184" s="35"/>
      <c r="Z184" s="35"/>
      <c r="AA184" s="35"/>
      <c r="AB184" s="35"/>
      <c r="AC184" s="35"/>
      <c r="AD184" s="35"/>
      <c r="AE184" s="35"/>
      <c r="AR184" s="187" t="s">
        <v>674</v>
      </c>
      <c r="AT184" s="187" t="s">
        <v>241</v>
      </c>
      <c r="AU184" s="187" t="s">
        <v>109</v>
      </c>
      <c r="AY184" s="18" t="s">
        <v>153</v>
      </c>
      <c r="BE184" s="104">
        <f t="shared" si="19"/>
        <v>0</v>
      </c>
      <c r="BF184" s="104">
        <f t="shared" si="20"/>
        <v>0</v>
      </c>
      <c r="BG184" s="104">
        <f t="shared" si="21"/>
        <v>0</v>
      </c>
      <c r="BH184" s="104">
        <f t="shared" si="22"/>
        <v>0</v>
      </c>
      <c r="BI184" s="104">
        <f t="shared" si="23"/>
        <v>0</v>
      </c>
      <c r="BJ184" s="18" t="s">
        <v>109</v>
      </c>
      <c r="BK184" s="104">
        <f t="shared" si="24"/>
        <v>0</v>
      </c>
      <c r="BL184" s="18" t="s">
        <v>671</v>
      </c>
      <c r="BM184" s="187" t="s">
        <v>805</v>
      </c>
    </row>
    <row r="185" spans="1:65" s="2" customFormat="1" ht="24.2" customHeight="1">
      <c r="A185" s="35"/>
      <c r="B185" s="143"/>
      <c r="C185" s="175" t="s">
        <v>724</v>
      </c>
      <c r="D185" s="175" t="s">
        <v>155</v>
      </c>
      <c r="E185" s="176" t="s">
        <v>806</v>
      </c>
      <c r="F185" s="177" t="s">
        <v>807</v>
      </c>
      <c r="G185" s="178" t="s">
        <v>158</v>
      </c>
      <c r="H185" s="179">
        <v>300</v>
      </c>
      <c r="I185" s="180"/>
      <c r="J185" s="181">
        <f t="shared" si="15"/>
        <v>0</v>
      </c>
      <c r="K185" s="182"/>
      <c r="L185" s="36"/>
      <c r="M185" s="183" t="s">
        <v>1</v>
      </c>
      <c r="N185" s="184" t="s">
        <v>42</v>
      </c>
      <c r="O185" s="64"/>
      <c r="P185" s="185">
        <f t="shared" si="16"/>
        <v>0</v>
      </c>
      <c r="Q185" s="185">
        <v>0</v>
      </c>
      <c r="R185" s="185">
        <f t="shared" si="17"/>
        <v>0</v>
      </c>
      <c r="S185" s="185">
        <v>0</v>
      </c>
      <c r="T185" s="186">
        <f t="shared" si="18"/>
        <v>0</v>
      </c>
      <c r="U185" s="35"/>
      <c r="V185" s="35"/>
      <c r="W185" s="35"/>
      <c r="X185" s="35"/>
      <c r="Y185" s="35"/>
      <c r="Z185" s="35"/>
      <c r="AA185" s="35"/>
      <c r="AB185" s="35"/>
      <c r="AC185" s="35"/>
      <c r="AD185" s="35"/>
      <c r="AE185" s="35"/>
      <c r="AR185" s="187" t="s">
        <v>671</v>
      </c>
      <c r="AT185" s="187" t="s">
        <v>155</v>
      </c>
      <c r="AU185" s="187" t="s">
        <v>109</v>
      </c>
      <c r="AY185" s="18" t="s">
        <v>153</v>
      </c>
      <c r="BE185" s="104">
        <f t="shared" si="19"/>
        <v>0</v>
      </c>
      <c r="BF185" s="104">
        <f t="shared" si="20"/>
        <v>0</v>
      </c>
      <c r="BG185" s="104">
        <f t="shared" si="21"/>
        <v>0</v>
      </c>
      <c r="BH185" s="104">
        <f t="shared" si="22"/>
        <v>0</v>
      </c>
      <c r="BI185" s="104">
        <f t="shared" si="23"/>
        <v>0</v>
      </c>
      <c r="BJ185" s="18" t="s">
        <v>109</v>
      </c>
      <c r="BK185" s="104">
        <f t="shared" si="24"/>
        <v>0</v>
      </c>
      <c r="BL185" s="18" t="s">
        <v>671</v>
      </c>
      <c r="BM185" s="187" t="s">
        <v>808</v>
      </c>
    </row>
    <row r="186" spans="1:65" s="2" customFormat="1" ht="16.5" customHeight="1">
      <c r="A186" s="35"/>
      <c r="B186" s="143"/>
      <c r="C186" s="212" t="s">
        <v>809</v>
      </c>
      <c r="D186" s="212" t="s">
        <v>241</v>
      </c>
      <c r="E186" s="213" t="s">
        <v>810</v>
      </c>
      <c r="F186" s="214" t="s">
        <v>811</v>
      </c>
      <c r="G186" s="215" t="s">
        <v>158</v>
      </c>
      <c r="H186" s="216">
        <v>300</v>
      </c>
      <c r="I186" s="217"/>
      <c r="J186" s="218">
        <f t="shared" si="15"/>
        <v>0</v>
      </c>
      <c r="K186" s="219"/>
      <c r="L186" s="220"/>
      <c r="M186" s="221" t="s">
        <v>1</v>
      </c>
      <c r="N186" s="222" t="s">
        <v>42</v>
      </c>
      <c r="O186" s="64"/>
      <c r="P186" s="185">
        <f t="shared" si="16"/>
        <v>0</v>
      </c>
      <c r="Q186" s="185">
        <v>0</v>
      </c>
      <c r="R186" s="185">
        <f t="shared" si="17"/>
        <v>0</v>
      </c>
      <c r="S186" s="185">
        <v>0</v>
      </c>
      <c r="T186" s="186">
        <f t="shared" si="18"/>
        <v>0</v>
      </c>
      <c r="U186" s="35"/>
      <c r="V186" s="35"/>
      <c r="W186" s="35"/>
      <c r="X186" s="35"/>
      <c r="Y186" s="35"/>
      <c r="Z186" s="35"/>
      <c r="AA186" s="35"/>
      <c r="AB186" s="35"/>
      <c r="AC186" s="35"/>
      <c r="AD186" s="35"/>
      <c r="AE186" s="35"/>
      <c r="AR186" s="187" t="s">
        <v>674</v>
      </c>
      <c r="AT186" s="187" t="s">
        <v>241</v>
      </c>
      <c r="AU186" s="187" t="s">
        <v>109</v>
      </c>
      <c r="AY186" s="18" t="s">
        <v>153</v>
      </c>
      <c r="BE186" s="104">
        <f t="shared" si="19"/>
        <v>0</v>
      </c>
      <c r="BF186" s="104">
        <f t="shared" si="20"/>
        <v>0</v>
      </c>
      <c r="BG186" s="104">
        <f t="shared" si="21"/>
        <v>0</v>
      </c>
      <c r="BH186" s="104">
        <f t="shared" si="22"/>
        <v>0</v>
      </c>
      <c r="BI186" s="104">
        <f t="shared" si="23"/>
        <v>0</v>
      </c>
      <c r="BJ186" s="18" t="s">
        <v>109</v>
      </c>
      <c r="BK186" s="104">
        <f t="shared" si="24"/>
        <v>0</v>
      </c>
      <c r="BL186" s="18" t="s">
        <v>671</v>
      </c>
      <c r="BM186" s="187" t="s">
        <v>812</v>
      </c>
    </row>
    <row r="187" spans="1:65" s="2" customFormat="1" ht="24.2" customHeight="1">
      <c r="A187" s="35"/>
      <c r="B187" s="143"/>
      <c r="C187" s="175" t="s">
        <v>727</v>
      </c>
      <c r="D187" s="175" t="s">
        <v>155</v>
      </c>
      <c r="E187" s="176" t="s">
        <v>813</v>
      </c>
      <c r="F187" s="177" t="s">
        <v>814</v>
      </c>
      <c r="G187" s="178" t="s">
        <v>158</v>
      </c>
      <c r="H187" s="179">
        <v>105</v>
      </c>
      <c r="I187" s="180"/>
      <c r="J187" s="181">
        <f t="shared" si="15"/>
        <v>0</v>
      </c>
      <c r="K187" s="182"/>
      <c r="L187" s="36"/>
      <c r="M187" s="183" t="s">
        <v>1</v>
      </c>
      <c r="N187" s="184" t="s">
        <v>42</v>
      </c>
      <c r="O187" s="64"/>
      <c r="P187" s="185">
        <f t="shared" si="16"/>
        <v>0</v>
      </c>
      <c r="Q187" s="185">
        <v>0</v>
      </c>
      <c r="R187" s="185">
        <f t="shared" si="17"/>
        <v>0</v>
      </c>
      <c r="S187" s="185">
        <v>0</v>
      </c>
      <c r="T187" s="186">
        <f t="shared" si="18"/>
        <v>0</v>
      </c>
      <c r="U187" s="35"/>
      <c r="V187" s="35"/>
      <c r="W187" s="35"/>
      <c r="X187" s="35"/>
      <c r="Y187" s="35"/>
      <c r="Z187" s="35"/>
      <c r="AA187" s="35"/>
      <c r="AB187" s="35"/>
      <c r="AC187" s="35"/>
      <c r="AD187" s="35"/>
      <c r="AE187" s="35"/>
      <c r="AR187" s="187" t="s">
        <v>671</v>
      </c>
      <c r="AT187" s="187" t="s">
        <v>155</v>
      </c>
      <c r="AU187" s="187" t="s">
        <v>109</v>
      </c>
      <c r="AY187" s="18" t="s">
        <v>153</v>
      </c>
      <c r="BE187" s="104">
        <f t="shared" si="19"/>
        <v>0</v>
      </c>
      <c r="BF187" s="104">
        <f t="shared" si="20"/>
        <v>0</v>
      </c>
      <c r="BG187" s="104">
        <f t="shared" si="21"/>
        <v>0</v>
      </c>
      <c r="BH187" s="104">
        <f t="shared" si="22"/>
        <v>0</v>
      </c>
      <c r="BI187" s="104">
        <f t="shared" si="23"/>
        <v>0</v>
      </c>
      <c r="BJ187" s="18" t="s">
        <v>109</v>
      </c>
      <c r="BK187" s="104">
        <f t="shared" si="24"/>
        <v>0</v>
      </c>
      <c r="BL187" s="18" t="s">
        <v>671</v>
      </c>
      <c r="BM187" s="187" t="s">
        <v>475</v>
      </c>
    </row>
    <row r="188" spans="1:65" s="2" customFormat="1" ht="16.5" customHeight="1">
      <c r="A188" s="35"/>
      <c r="B188" s="143"/>
      <c r="C188" s="212" t="s">
        <v>815</v>
      </c>
      <c r="D188" s="212" t="s">
        <v>241</v>
      </c>
      <c r="E188" s="213" t="s">
        <v>816</v>
      </c>
      <c r="F188" s="214" t="s">
        <v>817</v>
      </c>
      <c r="G188" s="215" t="s">
        <v>158</v>
      </c>
      <c r="H188" s="216">
        <v>105</v>
      </c>
      <c r="I188" s="217"/>
      <c r="J188" s="218">
        <f t="shared" si="15"/>
        <v>0</v>
      </c>
      <c r="K188" s="219"/>
      <c r="L188" s="220"/>
      <c r="M188" s="221" t="s">
        <v>1</v>
      </c>
      <c r="N188" s="222" t="s">
        <v>42</v>
      </c>
      <c r="O188" s="64"/>
      <c r="P188" s="185">
        <f t="shared" si="16"/>
        <v>0</v>
      </c>
      <c r="Q188" s="185">
        <v>0</v>
      </c>
      <c r="R188" s="185">
        <f t="shared" si="17"/>
        <v>0</v>
      </c>
      <c r="S188" s="185">
        <v>0</v>
      </c>
      <c r="T188" s="186">
        <f t="shared" si="18"/>
        <v>0</v>
      </c>
      <c r="U188" s="35"/>
      <c r="V188" s="35"/>
      <c r="W188" s="35"/>
      <c r="X188" s="35"/>
      <c r="Y188" s="35"/>
      <c r="Z188" s="35"/>
      <c r="AA188" s="35"/>
      <c r="AB188" s="35"/>
      <c r="AC188" s="35"/>
      <c r="AD188" s="35"/>
      <c r="AE188" s="35"/>
      <c r="AR188" s="187" t="s">
        <v>674</v>
      </c>
      <c r="AT188" s="187" t="s">
        <v>241</v>
      </c>
      <c r="AU188" s="187" t="s">
        <v>109</v>
      </c>
      <c r="AY188" s="18" t="s">
        <v>153</v>
      </c>
      <c r="BE188" s="104">
        <f t="shared" si="19"/>
        <v>0</v>
      </c>
      <c r="BF188" s="104">
        <f t="shared" si="20"/>
        <v>0</v>
      </c>
      <c r="BG188" s="104">
        <f t="shared" si="21"/>
        <v>0</v>
      </c>
      <c r="BH188" s="104">
        <f t="shared" si="22"/>
        <v>0</v>
      </c>
      <c r="BI188" s="104">
        <f t="shared" si="23"/>
        <v>0</v>
      </c>
      <c r="BJ188" s="18" t="s">
        <v>109</v>
      </c>
      <c r="BK188" s="104">
        <f t="shared" si="24"/>
        <v>0</v>
      </c>
      <c r="BL188" s="18" t="s">
        <v>671</v>
      </c>
      <c r="BM188" s="187" t="s">
        <v>818</v>
      </c>
    </row>
    <row r="189" spans="1:65" s="2" customFormat="1" ht="55.5" customHeight="1">
      <c r="A189" s="35"/>
      <c r="B189" s="143"/>
      <c r="C189" s="175" t="s">
        <v>730</v>
      </c>
      <c r="D189" s="175" t="s">
        <v>155</v>
      </c>
      <c r="E189" s="176" t="s">
        <v>819</v>
      </c>
      <c r="F189" s="177" t="s">
        <v>820</v>
      </c>
      <c r="G189" s="178" t="s">
        <v>325</v>
      </c>
      <c r="H189" s="179">
        <v>1</v>
      </c>
      <c r="I189" s="180"/>
      <c r="J189" s="181">
        <f t="shared" si="15"/>
        <v>0</v>
      </c>
      <c r="K189" s="182"/>
      <c r="L189" s="36"/>
      <c r="M189" s="183" t="s">
        <v>1</v>
      </c>
      <c r="N189" s="184" t="s">
        <v>42</v>
      </c>
      <c r="O189" s="64"/>
      <c r="P189" s="185">
        <f t="shared" si="16"/>
        <v>0</v>
      </c>
      <c r="Q189" s="185">
        <v>0</v>
      </c>
      <c r="R189" s="185">
        <f t="shared" si="17"/>
        <v>0</v>
      </c>
      <c r="S189" s="185">
        <v>0</v>
      </c>
      <c r="T189" s="186">
        <f t="shared" si="18"/>
        <v>0</v>
      </c>
      <c r="U189" s="35"/>
      <c r="V189" s="35"/>
      <c r="W189" s="35"/>
      <c r="X189" s="35"/>
      <c r="Y189" s="35"/>
      <c r="Z189" s="35"/>
      <c r="AA189" s="35"/>
      <c r="AB189" s="35"/>
      <c r="AC189" s="35"/>
      <c r="AD189" s="35"/>
      <c r="AE189" s="35"/>
      <c r="AR189" s="187" t="s">
        <v>671</v>
      </c>
      <c r="AT189" s="187" t="s">
        <v>155</v>
      </c>
      <c r="AU189" s="187" t="s">
        <v>109</v>
      </c>
      <c r="AY189" s="18" t="s">
        <v>153</v>
      </c>
      <c r="BE189" s="104">
        <f t="shared" si="19"/>
        <v>0</v>
      </c>
      <c r="BF189" s="104">
        <f t="shared" si="20"/>
        <v>0</v>
      </c>
      <c r="BG189" s="104">
        <f t="shared" si="21"/>
        <v>0</v>
      </c>
      <c r="BH189" s="104">
        <f t="shared" si="22"/>
        <v>0</v>
      </c>
      <c r="BI189" s="104">
        <f t="shared" si="23"/>
        <v>0</v>
      </c>
      <c r="BJ189" s="18" t="s">
        <v>109</v>
      </c>
      <c r="BK189" s="104">
        <f t="shared" si="24"/>
        <v>0</v>
      </c>
      <c r="BL189" s="18" t="s">
        <v>671</v>
      </c>
      <c r="BM189" s="187" t="s">
        <v>821</v>
      </c>
    </row>
    <row r="190" spans="1:65" s="2" customFormat="1" ht="49.15" customHeight="1">
      <c r="A190" s="35"/>
      <c r="B190" s="143"/>
      <c r="C190" s="212" t="s">
        <v>822</v>
      </c>
      <c r="D190" s="212" t="s">
        <v>241</v>
      </c>
      <c r="E190" s="213" t="s">
        <v>823</v>
      </c>
      <c r="F190" s="214" t="s">
        <v>824</v>
      </c>
      <c r="G190" s="215" t="s">
        <v>325</v>
      </c>
      <c r="H190" s="216">
        <v>1</v>
      </c>
      <c r="I190" s="217"/>
      <c r="J190" s="218">
        <f t="shared" si="15"/>
        <v>0</v>
      </c>
      <c r="K190" s="219"/>
      <c r="L190" s="220"/>
      <c r="M190" s="221" t="s">
        <v>1</v>
      </c>
      <c r="N190" s="222" t="s">
        <v>42</v>
      </c>
      <c r="O190" s="64"/>
      <c r="P190" s="185">
        <f t="shared" si="16"/>
        <v>0</v>
      </c>
      <c r="Q190" s="185">
        <v>0</v>
      </c>
      <c r="R190" s="185">
        <f t="shared" si="17"/>
        <v>0</v>
      </c>
      <c r="S190" s="185">
        <v>0</v>
      </c>
      <c r="T190" s="186">
        <f t="shared" si="18"/>
        <v>0</v>
      </c>
      <c r="U190" s="35"/>
      <c r="V190" s="35"/>
      <c r="W190" s="35"/>
      <c r="X190" s="35"/>
      <c r="Y190" s="35"/>
      <c r="Z190" s="35"/>
      <c r="AA190" s="35"/>
      <c r="AB190" s="35"/>
      <c r="AC190" s="35"/>
      <c r="AD190" s="35"/>
      <c r="AE190" s="35"/>
      <c r="AR190" s="187" t="s">
        <v>674</v>
      </c>
      <c r="AT190" s="187" t="s">
        <v>241</v>
      </c>
      <c r="AU190" s="187" t="s">
        <v>109</v>
      </c>
      <c r="AY190" s="18" t="s">
        <v>153</v>
      </c>
      <c r="BE190" s="104">
        <f t="shared" si="19"/>
        <v>0</v>
      </c>
      <c r="BF190" s="104">
        <f t="shared" si="20"/>
        <v>0</v>
      </c>
      <c r="BG190" s="104">
        <f t="shared" si="21"/>
        <v>0</v>
      </c>
      <c r="BH190" s="104">
        <f t="shared" si="22"/>
        <v>0</v>
      </c>
      <c r="BI190" s="104">
        <f t="shared" si="23"/>
        <v>0</v>
      </c>
      <c r="BJ190" s="18" t="s">
        <v>109</v>
      </c>
      <c r="BK190" s="104">
        <f t="shared" si="24"/>
        <v>0</v>
      </c>
      <c r="BL190" s="18" t="s">
        <v>671</v>
      </c>
      <c r="BM190" s="187" t="s">
        <v>825</v>
      </c>
    </row>
    <row r="191" spans="1:65" s="2" customFormat="1" ht="16.5" customHeight="1">
      <c r="A191" s="35"/>
      <c r="B191" s="143"/>
      <c r="C191" s="175" t="s">
        <v>733</v>
      </c>
      <c r="D191" s="175" t="s">
        <v>155</v>
      </c>
      <c r="E191" s="176" t="s">
        <v>826</v>
      </c>
      <c r="F191" s="177" t="s">
        <v>827</v>
      </c>
      <c r="G191" s="178" t="s">
        <v>828</v>
      </c>
      <c r="H191" s="179">
        <v>6</v>
      </c>
      <c r="I191" s="180"/>
      <c r="J191" s="181">
        <f t="shared" si="15"/>
        <v>0</v>
      </c>
      <c r="K191" s="182"/>
      <c r="L191" s="36"/>
      <c r="M191" s="183" t="s">
        <v>1</v>
      </c>
      <c r="N191" s="184" t="s">
        <v>42</v>
      </c>
      <c r="O191" s="64"/>
      <c r="P191" s="185">
        <f t="shared" si="16"/>
        <v>0</v>
      </c>
      <c r="Q191" s="185">
        <v>0</v>
      </c>
      <c r="R191" s="185">
        <f t="shared" si="17"/>
        <v>0</v>
      </c>
      <c r="S191" s="185">
        <v>0</v>
      </c>
      <c r="T191" s="186">
        <f t="shared" si="18"/>
        <v>0</v>
      </c>
      <c r="U191" s="35"/>
      <c r="V191" s="35"/>
      <c r="W191" s="35"/>
      <c r="X191" s="35"/>
      <c r="Y191" s="35"/>
      <c r="Z191" s="35"/>
      <c r="AA191" s="35"/>
      <c r="AB191" s="35"/>
      <c r="AC191" s="35"/>
      <c r="AD191" s="35"/>
      <c r="AE191" s="35"/>
      <c r="AR191" s="187" t="s">
        <v>671</v>
      </c>
      <c r="AT191" s="187" t="s">
        <v>155</v>
      </c>
      <c r="AU191" s="187" t="s">
        <v>109</v>
      </c>
      <c r="AY191" s="18" t="s">
        <v>153</v>
      </c>
      <c r="BE191" s="104">
        <f t="shared" si="19"/>
        <v>0</v>
      </c>
      <c r="BF191" s="104">
        <f t="shared" si="20"/>
        <v>0</v>
      </c>
      <c r="BG191" s="104">
        <f t="shared" si="21"/>
        <v>0</v>
      </c>
      <c r="BH191" s="104">
        <f t="shared" si="22"/>
        <v>0</v>
      </c>
      <c r="BI191" s="104">
        <f t="shared" si="23"/>
        <v>0</v>
      </c>
      <c r="BJ191" s="18" t="s">
        <v>109</v>
      </c>
      <c r="BK191" s="104">
        <f t="shared" si="24"/>
        <v>0</v>
      </c>
      <c r="BL191" s="18" t="s">
        <v>671</v>
      </c>
      <c r="BM191" s="187" t="s">
        <v>829</v>
      </c>
    </row>
    <row r="192" spans="1:65" s="2" customFormat="1" ht="16.5" customHeight="1">
      <c r="A192" s="35"/>
      <c r="B192" s="143"/>
      <c r="C192" s="175" t="s">
        <v>830</v>
      </c>
      <c r="D192" s="175" t="s">
        <v>155</v>
      </c>
      <c r="E192" s="176" t="s">
        <v>831</v>
      </c>
      <c r="F192" s="177" t="s">
        <v>832</v>
      </c>
      <c r="G192" s="178" t="s">
        <v>395</v>
      </c>
      <c r="H192" s="223"/>
      <c r="I192" s="180"/>
      <c r="J192" s="181">
        <f t="shared" si="15"/>
        <v>0</v>
      </c>
      <c r="K192" s="182"/>
      <c r="L192" s="36"/>
      <c r="M192" s="183" t="s">
        <v>1</v>
      </c>
      <c r="N192" s="184" t="s">
        <v>42</v>
      </c>
      <c r="O192" s="64"/>
      <c r="P192" s="185">
        <f t="shared" si="16"/>
        <v>0</v>
      </c>
      <c r="Q192" s="185">
        <v>0</v>
      </c>
      <c r="R192" s="185">
        <f t="shared" si="17"/>
        <v>0</v>
      </c>
      <c r="S192" s="185">
        <v>0</v>
      </c>
      <c r="T192" s="186">
        <f t="shared" si="18"/>
        <v>0</v>
      </c>
      <c r="U192" s="35"/>
      <c r="V192" s="35"/>
      <c r="W192" s="35"/>
      <c r="X192" s="35"/>
      <c r="Y192" s="35"/>
      <c r="Z192" s="35"/>
      <c r="AA192" s="35"/>
      <c r="AB192" s="35"/>
      <c r="AC192" s="35"/>
      <c r="AD192" s="35"/>
      <c r="AE192" s="35"/>
      <c r="AR192" s="187" t="s">
        <v>671</v>
      </c>
      <c r="AT192" s="187" t="s">
        <v>155</v>
      </c>
      <c r="AU192" s="187" t="s">
        <v>109</v>
      </c>
      <c r="AY192" s="18" t="s">
        <v>153</v>
      </c>
      <c r="BE192" s="104">
        <f t="shared" si="19"/>
        <v>0</v>
      </c>
      <c r="BF192" s="104">
        <f t="shared" si="20"/>
        <v>0</v>
      </c>
      <c r="BG192" s="104">
        <f t="shared" si="21"/>
        <v>0</v>
      </c>
      <c r="BH192" s="104">
        <f t="shared" si="22"/>
        <v>0</v>
      </c>
      <c r="BI192" s="104">
        <f t="shared" si="23"/>
        <v>0</v>
      </c>
      <c r="BJ192" s="18" t="s">
        <v>109</v>
      </c>
      <c r="BK192" s="104">
        <f t="shared" si="24"/>
        <v>0</v>
      </c>
      <c r="BL192" s="18" t="s">
        <v>671</v>
      </c>
      <c r="BM192" s="187" t="s">
        <v>833</v>
      </c>
    </row>
    <row r="193" spans="1:65" s="2" customFormat="1" ht="16.5" customHeight="1">
      <c r="A193" s="35"/>
      <c r="B193" s="143"/>
      <c r="C193" s="175" t="s">
        <v>736</v>
      </c>
      <c r="D193" s="175" t="s">
        <v>155</v>
      </c>
      <c r="E193" s="176" t="s">
        <v>834</v>
      </c>
      <c r="F193" s="177" t="s">
        <v>835</v>
      </c>
      <c r="G193" s="178" t="s">
        <v>395</v>
      </c>
      <c r="H193" s="223"/>
      <c r="I193" s="180"/>
      <c r="J193" s="181">
        <f t="shared" si="15"/>
        <v>0</v>
      </c>
      <c r="K193" s="182"/>
      <c r="L193" s="36"/>
      <c r="M193" s="183" t="s">
        <v>1</v>
      </c>
      <c r="N193" s="184" t="s">
        <v>42</v>
      </c>
      <c r="O193" s="64"/>
      <c r="P193" s="185">
        <f t="shared" si="16"/>
        <v>0</v>
      </c>
      <c r="Q193" s="185">
        <v>0</v>
      </c>
      <c r="R193" s="185">
        <f t="shared" si="17"/>
        <v>0</v>
      </c>
      <c r="S193" s="185">
        <v>0</v>
      </c>
      <c r="T193" s="186">
        <f t="shared" si="18"/>
        <v>0</v>
      </c>
      <c r="U193" s="35"/>
      <c r="V193" s="35"/>
      <c r="W193" s="35"/>
      <c r="X193" s="35"/>
      <c r="Y193" s="35"/>
      <c r="Z193" s="35"/>
      <c r="AA193" s="35"/>
      <c r="AB193" s="35"/>
      <c r="AC193" s="35"/>
      <c r="AD193" s="35"/>
      <c r="AE193" s="35"/>
      <c r="AR193" s="187" t="s">
        <v>671</v>
      </c>
      <c r="AT193" s="187" t="s">
        <v>155</v>
      </c>
      <c r="AU193" s="187" t="s">
        <v>109</v>
      </c>
      <c r="AY193" s="18" t="s">
        <v>153</v>
      </c>
      <c r="BE193" s="104">
        <f t="shared" si="19"/>
        <v>0</v>
      </c>
      <c r="BF193" s="104">
        <f t="shared" si="20"/>
        <v>0</v>
      </c>
      <c r="BG193" s="104">
        <f t="shared" si="21"/>
        <v>0</v>
      </c>
      <c r="BH193" s="104">
        <f t="shared" si="22"/>
        <v>0</v>
      </c>
      <c r="BI193" s="104">
        <f t="shared" si="23"/>
        <v>0</v>
      </c>
      <c r="BJ193" s="18" t="s">
        <v>109</v>
      </c>
      <c r="BK193" s="104">
        <f t="shared" si="24"/>
        <v>0</v>
      </c>
      <c r="BL193" s="18" t="s">
        <v>671</v>
      </c>
      <c r="BM193" s="187" t="s">
        <v>836</v>
      </c>
    </row>
    <row r="194" spans="1:65" s="12" customFormat="1" ht="25.9" customHeight="1">
      <c r="B194" s="162"/>
      <c r="D194" s="163" t="s">
        <v>75</v>
      </c>
      <c r="E194" s="164" t="s">
        <v>837</v>
      </c>
      <c r="F194" s="164" t="s">
        <v>838</v>
      </c>
      <c r="I194" s="165"/>
      <c r="J194" s="166">
        <f>BK194</f>
        <v>0</v>
      </c>
      <c r="L194" s="162"/>
      <c r="M194" s="167"/>
      <c r="N194" s="168"/>
      <c r="O194" s="168"/>
      <c r="P194" s="169">
        <f>SUM(P195:P206)</f>
        <v>0</v>
      </c>
      <c r="Q194" s="168"/>
      <c r="R194" s="169">
        <f>SUM(R195:R206)</f>
        <v>0</v>
      </c>
      <c r="S194" s="168"/>
      <c r="T194" s="170">
        <f>SUM(T195:T206)</f>
        <v>0</v>
      </c>
      <c r="AR194" s="163" t="s">
        <v>159</v>
      </c>
      <c r="AT194" s="171" t="s">
        <v>75</v>
      </c>
      <c r="AU194" s="171" t="s">
        <v>76</v>
      </c>
      <c r="AY194" s="163" t="s">
        <v>153</v>
      </c>
      <c r="BK194" s="172">
        <f>SUM(BK195:BK206)</f>
        <v>0</v>
      </c>
    </row>
    <row r="195" spans="1:65" s="2" customFormat="1" ht="16.5" customHeight="1">
      <c r="A195" s="35"/>
      <c r="B195" s="143"/>
      <c r="C195" s="175" t="s">
        <v>839</v>
      </c>
      <c r="D195" s="175" t="s">
        <v>155</v>
      </c>
      <c r="E195" s="176" t="s">
        <v>840</v>
      </c>
      <c r="F195" s="177" t="s">
        <v>841</v>
      </c>
      <c r="G195" s="178" t="s">
        <v>842</v>
      </c>
      <c r="H195" s="179">
        <v>1</v>
      </c>
      <c r="I195" s="180"/>
      <c r="J195" s="181">
        <f>ROUND(I195*H195,2)</f>
        <v>0</v>
      </c>
      <c r="K195" s="182"/>
      <c r="L195" s="36"/>
      <c r="M195" s="183" t="s">
        <v>1</v>
      </c>
      <c r="N195" s="184" t="s">
        <v>42</v>
      </c>
      <c r="O195" s="64"/>
      <c r="P195" s="185">
        <f>O195*H195</f>
        <v>0</v>
      </c>
      <c r="Q195" s="185">
        <v>0</v>
      </c>
      <c r="R195" s="185">
        <f>Q195*H195</f>
        <v>0</v>
      </c>
      <c r="S195" s="185">
        <v>0</v>
      </c>
      <c r="T195" s="186">
        <f>S195*H195</f>
        <v>0</v>
      </c>
      <c r="U195" s="35"/>
      <c r="V195" s="35"/>
      <c r="W195" s="35"/>
      <c r="X195" s="35"/>
      <c r="Y195" s="35"/>
      <c r="Z195" s="35"/>
      <c r="AA195" s="35"/>
      <c r="AB195" s="35"/>
      <c r="AC195" s="35"/>
      <c r="AD195" s="35"/>
      <c r="AE195" s="35"/>
      <c r="AR195" s="187" t="s">
        <v>843</v>
      </c>
      <c r="AT195" s="187" t="s">
        <v>155</v>
      </c>
      <c r="AU195" s="187" t="s">
        <v>84</v>
      </c>
      <c r="AY195" s="18" t="s">
        <v>153</v>
      </c>
      <c r="BE195" s="104">
        <f>IF(N195="základná",J195,0)</f>
        <v>0</v>
      </c>
      <c r="BF195" s="104">
        <f>IF(N195="znížená",J195,0)</f>
        <v>0</v>
      </c>
      <c r="BG195" s="104">
        <f>IF(N195="zákl. prenesená",J195,0)</f>
        <v>0</v>
      </c>
      <c r="BH195" s="104">
        <f>IF(N195="zníž. prenesená",J195,0)</f>
        <v>0</v>
      </c>
      <c r="BI195" s="104">
        <f>IF(N195="nulová",J195,0)</f>
        <v>0</v>
      </c>
      <c r="BJ195" s="18" t="s">
        <v>109</v>
      </c>
      <c r="BK195" s="104">
        <f>ROUND(I195*H195,2)</f>
        <v>0</v>
      </c>
      <c r="BL195" s="18" t="s">
        <v>843</v>
      </c>
      <c r="BM195" s="187" t="s">
        <v>844</v>
      </c>
    </row>
    <row r="196" spans="1:65" s="14" customFormat="1" ht="11.25">
      <c r="B196" s="196"/>
      <c r="D196" s="189" t="s">
        <v>165</v>
      </c>
      <c r="E196" s="197" t="s">
        <v>1</v>
      </c>
      <c r="F196" s="198" t="s">
        <v>84</v>
      </c>
      <c r="H196" s="199">
        <v>1</v>
      </c>
      <c r="I196" s="200"/>
      <c r="L196" s="196"/>
      <c r="M196" s="201"/>
      <c r="N196" s="202"/>
      <c r="O196" s="202"/>
      <c r="P196" s="202"/>
      <c r="Q196" s="202"/>
      <c r="R196" s="202"/>
      <c r="S196" s="202"/>
      <c r="T196" s="203"/>
      <c r="AT196" s="197" t="s">
        <v>165</v>
      </c>
      <c r="AU196" s="197" t="s">
        <v>84</v>
      </c>
      <c r="AV196" s="14" t="s">
        <v>109</v>
      </c>
      <c r="AW196" s="14" t="s">
        <v>30</v>
      </c>
      <c r="AX196" s="14" t="s">
        <v>84</v>
      </c>
      <c r="AY196" s="197" t="s">
        <v>153</v>
      </c>
    </row>
    <row r="197" spans="1:65" s="13" customFormat="1" ht="33.75">
      <c r="B197" s="188"/>
      <c r="D197" s="189" t="s">
        <v>165</v>
      </c>
      <c r="E197" s="190" t="s">
        <v>1</v>
      </c>
      <c r="F197" s="191" t="s">
        <v>845</v>
      </c>
      <c r="H197" s="190" t="s">
        <v>1</v>
      </c>
      <c r="I197" s="192"/>
      <c r="L197" s="188"/>
      <c r="M197" s="193"/>
      <c r="N197" s="194"/>
      <c r="O197" s="194"/>
      <c r="P197" s="194"/>
      <c r="Q197" s="194"/>
      <c r="R197" s="194"/>
      <c r="S197" s="194"/>
      <c r="T197" s="195"/>
      <c r="AT197" s="190" t="s">
        <v>165</v>
      </c>
      <c r="AU197" s="190" t="s">
        <v>84</v>
      </c>
      <c r="AV197" s="13" t="s">
        <v>84</v>
      </c>
      <c r="AW197" s="13" t="s">
        <v>30</v>
      </c>
      <c r="AX197" s="13" t="s">
        <v>76</v>
      </c>
      <c r="AY197" s="190" t="s">
        <v>153</v>
      </c>
    </row>
    <row r="198" spans="1:65" s="13" customFormat="1" ht="11.25">
      <c r="B198" s="188"/>
      <c r="D198" s="189" t="s">
        <v>165</v>
      </c>
      <c r="E198" s="190" t="s">
        <v>1</v>
      </c>
      <c r="F198" s="191" t="s">
        <v>846</v>
      </c>
      <c r="H198" s="190" t="s">
        <v>1</v>
      </c>
      <c r="I198" s="192"/>
      <c r="L198" s="188"/>
      <c r="M198" s="193"/>
      <c r="N198" s="194"/>
      <c r="O198" s="194"/>
      <c r="P198" s="194"/>
      <c r="Q198" s="194"/>
      <c r="R198" s="194"/>
      <c r="S198" s="194"/>
      <c r="T198" s="195"/>
      <c r="AT198" s="190" t="s">
        <v>165</v>
      </c>
      <c r="AU198" s="190" t="s">
        <v>84</v>
      </c>
      <c r="AV198" s="13" t="s">
        <v>84</v>
      </c>
      <c r="AW198" s="13" t="s">
        <v>30</v>
      </c>
      <c r="AX198" s="13" t="s">
        <v>76</v>
      </c>
      <c r="AY198" s="190" t="s">
        <v>153</v>
      </c>
    </row>
    <row r="199" spans="1:65" s="13" customFormat="1" ht="22.5">
      <c r="B199" s="188"/>
      <c r="D199" s="189" t="s">
        <v>165</v>
      </c>
      <c r="E199" s="190" t="s">
        <v>1</v>
      </c>
      <c r="F199" s="191" t="s">
        <v>847</v>
      </c>
      <c r="H199" s="190" t="s">
        <v>1</v>
      </c>
      <c r="I199" s="192"/>
      <c r="L199" s="188"/>
      <c r="M199" s="193"/>
      <c r="N199" s="194"/>
      <c r="O199" s="194"/>
      <c r="P199" s="194"/>
      <c r="Q199" s="194"/>
      <c r="R199" s="194"/>
      <c r="S199" s="194"/>
      <c r="T199" s="195"/>
      <c r="AT199" s="190" t="s">
        <v>165</v>
      </c>
      <c r="AU199" s="190" t="s">
        <v>84</v>
      </c>
      <c r="AV199" s="13" t="s">
        <v>84</v>
      </c>
      <c r="AW199" s="13" t="s">
        <v>30</v>
      </c>
      <c r="AX199" s="13" t="s">
        <v>76</v>
      </c>
      <c r="AY199" s="190" t="s">
        <v>153</v>
      </c>
    </row>
    <row r="200" spans="1:65" s="13" customFormat="1" ht="22.5">
      <c r="B200" s="188"/>
      <c r="D200" s="189" t="s">
        <v>165</v>
      </c>
      <c r="E200" s="190" t="s">
        <v>1</v>
      </c>
      <c r="F200" s="191" t="s">
        <v>848</v>
      </c>
      <c r="H200" s="190" t="s">
        <v>1</v>
      </c>
      <c r="I200" s="192"/>
      <c r="L200" s="188"/>
      <c r="M200" s="193"/>
      <c r="N200" s="194"/>
      <c r="O200" s="194"/>
      <c r="P200" s="194"/>
      <c r="Q200" s="194"/>
      <c r="R200" s="194"/>
      <c r="S200" s="194"/>
      <c r="T200" s="195"/>
      <c r="AT200" s="190" t="s">
        <v>165</v>
      </c>
      <c r="AU200" s="190" t="s">
        <v>84</v>
      </c>
      <c r="AV200" s="13" t="s">
        <v>84</v>
      </c>
      <c r="AW200" s="13" t="s">
        <v>30</v>
      </c>
      <c r="AX200" s="13" t="s">
        <v>76</v>
      </c>
      <c r="AY200" s="190" t="s">
        <v>153</v>
      </c>
    </row>
    <row r="201" spans="1:65" s="13" customFormat="1" ht="22.5">
      <c r="B201" s="188"/>
      <c r="D201" s="189" t="s">
        <v>165</v>
      </c>
      <c r="E201" s="190" t="s">
        <v>1</v>
      </c>
      <c r="F201" s="191" t="s">
        <v>849</v>
      </c>
      <c r="H201" s="190" t="s">
        <v>1</v>
      </c>
      <c r="I201" s="192"/>
      <c r="L201" s="188"/>
      <c r="M201" s="193"/>
      <c r="N201" s="194"/>
      <c r="O201" s="194"/>
      <c r="P201" s="194"/>
      <c r="Q201" s="194"/>
      <c r="R201" s="194"/>
      <c r="S201" s="194"/>
      <c r="T201" s="195"/>
      <c r="AT201" s="190" t="s">
        <v>165</v>
      </c>
      <c r="AU201" s="190" t="s">
        <v>84</v>
      </c>
      <c r="AV201" s="13" t="s">
        <v>84</v>
      </c>
      <c r="AW201" s="13" t="s">
        <v>30</v>
      </c>
      <c r="AX201" s="13" t="s">
        <v>76</v>
      </c>
      <c r="AY201" s="190" t="s">
        <v>153</v>
      </c>
    </row>
    <row r="202" spans="1:65" s="13" customFormat="1" ht="22.5">
      <c r="B202" s="188"/>
      <c r="D202" s="189" t="s">
        <v>165</v>
      </c>
      <c r="E202" s="190" t="s">
        <v>1</v>
      </c>
      <c r="F202" s="191" t="s">
        <v>850</v>
      </c>
      <c r="H202" s="190" t="s">
        <v>1</v>
      </c>
      <c r="I202" s="192"/>
      <c r="L202" s="188"/>
      <c r="M202" s="193"/>
      <c r="N202" s="194"/>
      <c r="O202" s="194"/>
      <c r="P202" s="194"/>
      <c r="Q202" s="194"/>
      <c r="R202" s="194"/>
      <c r="S202" s="194"/>
      <c r="T202" s="195"/>
      <c r="AT202" s="190" t="s">
        <v>165</v>
      </c>
      <c r="AU202" s="190" t="s">
        <v>84</v>
      </c>
      <c r="AV202" s="13" t="s">
        <v>84</v>
      </c>
      <c r="AW202" s="13" t="s">
        <v>30</v>
      </c>
      <c r="AX202" s="13" t="s">
        <v>76</v>
      </c>
      <c r="AY202" s="190" t="s">
        <v>153</v>
      </c>
    </row>
    <row r="203" spans="1:65" s="13" customFormat="1" ht="33.75">
      <c r="B203" s="188"/>
      <c r="D203" s="189" t="s">
        <v>165</v>
      </c>
      <c r="E203" s="190" t="s">
        <v>1</v>
      </c>
      <c r="F203" s="191" t="s">
        <v>851</v>
      </c>
      <c r="H203" s="190" t="s">
        <v>1</v>
      </c>
      <c r="I203" s="192"/>
      <c r="L203" s="188"/>
      <c r="M203" s="193"/>
      <c r="N203" s="194"/>
      <c r="O203" s="194"/>
      <c r="P203" s="194"/>
      <c r="Q203" s="194"/>
      <c r="R203" s="194"/>
      <c r="S203" s="194"/>
      <c r="T203" s="195"/>
      <c r="AT203" s="190" t="s">
        <v>165</v>
      </c>
      <c r="AU203" s="190" t="s">
        <v>84</v>
      </c>
      <c r="AV203" s="13" t="s">
        <v>84</v>
      </c>
      <c r="AW203" s="13" t="s">
        <v>30</v>
      </c>
      <c r="AX203" s="13" t="s">
        <v>76</v>
      </c>
      <c r="AY203" s="190" t="s">
        <v>153</v>
      </c>
    </row>
    <row r="204" spans="1:65" s="13" customFormat="1" ht="33.75">
      <c r="B204" s="188"/>
      <c r="D204" s="189" t="s">
        <v>165</v>
      </c>
      <c r="E204" s="190" t="s">
        <v>1</v>
      </c>
      <c r="F204" s="191" t="s">
        <v>852</v>
      </c>
      <c r="H204" s="190" t="s">
        <v>1</v>
      </c>
      <c r="I204" s="192"/>
      <c r="L204" s="188"/>
      <c r="M204" s="193"/>
      <c r="N204" s="194"/>
      <c r="O204" s="194"/>
      <c r="P204" s="194"/>
      <c r="Q204" s="194"/>
      <c r="R204" s="194"/>
      <c r="S204" s="194"/>
      <c r="T204" s="195"/>
      <c r="AT204" s="190" t="s">
        <v>165</v>
      </c>
      <c r="AU204" s="190" t="s">
        <v>84</v>
      </c>
      <c r="AV204" s="13" t="s">
        <v>84</v>
      </c>
      <c r="AW204" s="13" t="s">
        <v>30</v>
      </c>
      <c r="AX204" s="13" t="s">
        <v>76</v>
      </c>
      <c r="AY204" s="190" t="s">
        <v>153</v>
      </c>
    </row>
    <row r="205" spans="1:65" s="13" customFormat="1" ht="33.75">
      <c r="B205" s="188"/>
      <c r="D205" s="189" t="s">
        <v>165</v>
      </c>
      <c r="E205" s="190" t="s">
        <v>1</v>
      </c>
      <c r="F205" s="191" t="s">
        <v>853</v>
      </c>
      <c r="H205" s="190" t="s">
        <v>1</v>
      </c>
      <c r="I205" s="192"/>
      <c r="L205" s="188"/>
      <c r="M205" s="193"/>
      <c r="N205" s="194"/>
      <c r="O205" s="194"/>
      <c r="P205" s="194"/>
      <c r="Q205" s="194"/>
      <c r="R205" s="194"/>
      <c r="S205" s="194"/>
      <c r="T205" s="195"/>
      <c r="AT205" s="190" t="s">
        <v>165</v>
      </c>
      <c r="AU205" s="190" t="s">
        <v>84</v>
      </c>
      <c r="AV205" s="13" t="s">
        <v>84</v>
      </c>
      <c r="AW205" s="13" t="s">
        <v>30</v>
      </c>
      <c r="AX205" s="13" t="s">
        <v>76</v>
      </c>
      <c r="AY205" s="190" t="s">
        <v>153</v>
      </c>
    </row>
    <row r="206" spans="1:65" s="13" customFormat="1" ht="22.5">
      <c r="B206" s="188"/>
      <c r="D206" s="189" t="s">
        <v>165</v>
      </c>
      <c r="E206" s="190" t="s">
        <v>1</v>
      </c>
      <c r="F206" s="191" t="s">
        <v>854</v>
      </c>
      <c r="H206" s="190" t="s">
        <v>1</v>
      </c>
      <c r="I206" s="192"/>
      <c r="L206" s="188"/>
      <c r="M206" s="237"/>
      <c r="N206" s="238"/>
      <c r="O206" s="238"/>
      <c r="P206" s="238"/>
      <c r="Q206" s="238"/>
      <c r="R206" s="238"/>
      <c r="S206" s="238"/>
      <c r="T206" s="239"/>
      <c r="AT206" s="190" t="s">
        <v>165</v>
      </c>
      <c r="AU206" s="190" t="s">
        <v>84</v>
      </c>
      <c r="AV206" s="13" t="s">
        <v>84</v>
      </c>
      <c r="AW206" s="13" t="s">
        <v>30</v>
      </c>
      <c r="AX206" s="13" t="s">
        <v>76</v>
      </c>
      <c r="AY206" s="190" t="s">
        <v>153</v>
      </c>
    </row>
    <row r="207" spans="1:65" s="2" customFormat="1" ht="6.95" customHeight="1">
      <c r="A207" s="35"/>
      <c r="B207" s="53"/>
      <c r="C207" s="54"/>
      <c r="D207" s="54"/>
      <c r="E207" s="54"/>
      <c r="F207" s="54"/>
      <c r="G207" s="54"/>
      <c r="H207" s="54"/>
      <c r="I207" s="54"/>
      <c r="J207" s="54"/>
      <c r="K207" s="54"/>
      <c r="L207" s="36"/>
      <c r="M207" s="35"/>
      <c r="O207" s="35"/>
      <c r="P207" s="35"/>
      <c r="Q207" s="35"/>
      <c r="R207" s="35"/>
      <c r="S207" s="35"/>
      <c r="T207" s="35"/>
      <c r="U207" s="35"/>
      <c r="V207" s="35"/>
      <c r="W207" s="35"/>
      <c r="X207" s="35"/>
      <c r="Y207" s="35"/>
      <c r="Z207" s="35"/>
      <c r="AA207" s="35"/>
      <c r="AB207" s="35"/>
      <c r="AC207" s="35"/>
      <c r="AD207" s="35"/>
      <c r="AE207" s="35"/>
    </row>
  </sheetData>
  <autoFilter ref="C128:K206" xr:uid="{00000000-0009-0000-0000-000005000000}"/>
  <mergeCells count="14">
    <mergeCell ref="D107:F107"/>
    <mergeCell ref="E119:H119"/>
    <mergeCell ref="E121:H121"/>
    <mergeCell ref="L2:V2"/>
    <mergeCell ref="E87:H87"/>
    <mergeCell ref="D103:F103"/>
    <mergeCell ref="D104:F104"/>
    <mergeCell ref="D105:F105"/>
    <mergeCell ref="D106:F106"/>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12</vt:i4>
      </vt:variant>
    </vt:vector>
  </HeadingPairs>
  <TitlesOfParts>
    <vt:vector size="19" baseType="lpstr">
      <vt:lpstr>Rekapitulácia stavby</vt:lpstr>
      <vt:lpstr>Poznámky</vt:lpstr>
      <vt:lpstr>SO 01 - Spevnené plochy a...</vt:lpstr>
      <vt:lpstr>SO 02 - Krajinná architek...</vt:lpstr>
      <vt:lpstr>SO 03.01 - Detské ihrisko</vt:lpstr>
      <vt:lpstr>SO 03.02 - Mobiliár</vt:lpstr>
      <vt:lpstr>SO 04 - Verejné osvetlenie</vt:lpstr>
      <vt:lpstr>'Rekapitulácia stavby'!Názvy_tlače</vt:lpstr>
      <vt:lpstr>'SO 01 - Spevnené plochy a...'!Názvy_tlače</vt:lpstr>
      <vt:lpstr>'SO 02 - Krajinná architek...'!Názvy_tlače</vt:lpstr>
      <vt:lpstr>'SO 03.01 - Detské ihrisko'!Názvy_tlače</vt:lpstr>
      <vt:lpstr>'SO 03.02 - Mobiliár'!Názvy_tlače</vt:lpstr>
      <vt:lpstr>'SO 04 - Verejné osvetlenie'!Názvy_tlače</vt:lpstr>
      <vt:lpstr>'Rekapitulácia stavby'!Oblasť_tlače</vt:lpstr>
      <vt:lpstr>'SO 01 - Spevnené plochy a...'!Oblasť_tlače</vt:lpstr>
      <vt:lpstr>'SO 02 - Krajinná architek...'!Oblasť_tlače</vt:lpstr>
      <vt:lpstr>'SO 03.01 - Detské ihrisko'!Oblasť_tlače</vt:lpstr>
      <vt:lpstr>'SO 03.02 - Mobiliár'!Oblasť_tlače</vt:lpstr>
      <vt:lpstr>'SO 04 - Verejné osvetlenie'!Oblasť_tlače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Paulovicova</dc:creator>
  <cp:lastModifiedBy>Lucia Paulovicova</cp:lastModifiedBy>
  <dcterms:created xsi:type="dcterms:W3CDTF">2022-08-11T13:27:00Z</dcterms:created>
  <dcterms:modified xsi:type="dcterms:W3CDTF">2022-08-11T13:33:45Z</dcterms:modified>
</cp:coreProperties>
</file>