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dol\Desktop\"/>
    </mc:Choice>
  </mc:AlternateContent>
  <bookViews>
    <workbookView xWindow="0" yWindow="0" windowWidth="57600" windowHeight="12300" activeTab="2"/>
  </bookViews>
  <sheets>
    <sheet name="Kryci list" sheetId="3" r:id="rId1"/>
    <sheet name="Rekapitulacia" sheetId="4" r:id="rId2"/>
    <sheet name="Prehlad" sheetId="5" r:id="rId3"/>
    <sheet name="Figury" sheetId="6" r:id="rId4"/>
  </sheets>
  <definedNames>
    <definedName name="_FilterDatabase" hidden="1">#REF!</definedName>
    <definedName name="fakt1R">#REF!</definedName>
    <definedName name="_xlnm.Print_Titles" localSheetId="3">Figury!$8:$10</definedName>
    <definedName name="_xlnm.Print_Titles" localSheetId="2">Prehlad!$8:$10</definedName>
    <definedName name="_xlnm.Print_Titles" localSheetId="1">Rekapitulacia!$8:$10</definedName>
    <definedName name="_xlnm.Print_Area" localSheetId="3">Figury!$A:$D</definedName>
    <definedName name="_xlnm.Print_Area" localSheetId="0">'Kryci list'!$A:$J</definedName>
    <definedName name="_xlnm.Print_Area" localSheetId="2">Prehlad!$A:$O</definedName>
    <definedName name="_xlnm.Print_Area" localSheetId="1">Rekapitulacia!$A:$F</definedName>
  </definedNames>
  <calcPr calcId="162913" fullCalcOnLoad="1"/>
</workbook>
</file>

<file path=xl/calcChain.xml><?xml version="1.0" encoding="utf-8"?>
<calcChain xmlns="http://schemas.openxmlformats.org/spreadsheetml/2006/main">
  <c r="I30" i="3" l="1"/>
  <c r="J30" i="3" s="1"/>
  <c r="C16" i="4"/>
  <c r="W38" i="5"/>
  <c r="G16" i="4" s="1"/>
  <c r="N38" i="5"/>
  <c r="F16" i="4" s="1"/>
  <c r="I38" i="5"/>
  <c r="J37" i="5"/>
  <c r="H37" i="5"/>
  <c r="J36" i="5"/>
  <c r="H36" i="5"/>
  <c r="J35" i="5"/>
  <c r="H35" i="5"/>
  <c r="H38" i="5" s="1"/>
  <c r="B16" i="4" s="1"/>
  <c r="J34" i="5"/>
  <c r="H34" i="5"/>
  <c r="J33" i="5"/>
  <c r="H33" i="5"/>
  <c r="L32" i="5"/>
  <c r="L38" i="5" s="1"/>
  <c r="E16" i="4" s="1"/>
  <c r="J32" i="5"/>
  <c r="H32" i="5"/>
  <c r="G15" i="4"/>
  <c r="W29" i="5"/>
  <c r="N29" i="5"/>
  <c r="F15" i="4" s="1"/>
  <c r="I29" i="5"/>
  <c r="C15" i="4" s="1"/>
  <c r="L28" i="5"/>
  <c r="J28" i="5"/>
  <c r="H28" i="5"/>
  <c r="L27" i="5"/>
  <c r="L29" i="5" s="1"/>
  <c r="E15" i="4" s="1"/>
  <c r="J27" i="5"/>
  <c r="J29" i="5" s="1"/>
  <c r="H27" i="5"/>
  <c r="H29" i="5" s="1"/>
  <c r="B15" i="4" s="1"/>
  <c r="W24" i="5"/>
  <c r="G14" i="4" s="1"/>
  <c r="N24" i="5"/>
  <c r="F14" i="4" s="1"/>
  <c r="L24" i="5"/>
  <c r="E14" i="4" s="1"/>
  <c r="I24" i="5"/>
  <c r="C14" i="4" s="1"/>
  <c r="J23" i="5"/>
  <c r="H23" i="5"/>
  <c r="L22" i="5"/>
  <c r="J22" i="5"/>
  <c r="J24" i="5" s="1"/>
  <c r="H22" i="5"/>
  <c r="H24" i="5"/>
  <c r="B14" i="4" s="1"/>
  <c r="C13" i="4"/>
  <c r="W19" i="5"/>
  <c r="G13" i="4" s="1"/>
  <c r="N19" i="5"/>
  <c r="F13" i="4" s="1"/>
  <c r="L19" i="5"/>
  <c r="E13" i="4" s="1"/>
  <c r="I19" i="5"/>
  <c r="L18" i="5"/>
  <c r="J18" i="5"/>
  <c r="J19" i="5"/>
  <c r="D13" i="4" s="1"/>
  <c r="H18" i="5"/>
  <c r="H19" i="5"/>
  <c r="B13" i="4"/>
  <c r="W15" i="5"/>
  <c r="G12" i="4" s="1"/>
  <c r="N15" i="5"/>
  <c r="F12" i="4" s="1"/>
  <c r="L15" i="5"/>
  <c r="I15" i="5"/>
  <c r="I40" i="5" s="1"/>
  <c r="N14" i="5"/>
  <c r="J14" i="5"/>
  <c r="J15" i="5"/>
  <c r="H14" i="5"/>
  <c r="H15" i="5" s="1"/>
  <c r="F1" i="3"/>
  <c r="J13" i="3"/>
  <c r="J14" i="3"/>
  <c r="F17" i="3"/>
  <c r="F18" i="3"/>
  <c r="F19" i="3"/>
  <c r="J20" i="3"/>
  <c r="F26" i="3"/>
  <c r="J26" i="3"/>
  <c r="D8" i="5"/>
  <c r="B8" i="4"/>
  <c r="J38" i="5"/>
  <c r="D16" i="4"/>
  <c r="E38" i="5"/>
  <c r="E19" i="5"/>
  <c r="E15" i="5"/>
  <c r="D12" i="4"/>
  <c r="I42" i="5" l="1"/>
  <c r="C20" i="4" s="1"/>
  <c r="E16" i="3"/>
  <c r="E20" i="3" s="1"/>
  <c r="C17" i="4"/>
  <c r="L40" i="5"/>
  <c r="E24" i="5"/>
  <c r="D14" i="4"/>
  <c r="J40" i="5"/>
  <c r="E29" i="5"/>
  <c r="D15" i="4"/>
  <c r="B12" i="4"/>
  <c r="H40" i="5"/>
  <c r="W40" i="5"/>
  <c r="N40" i="5"/>
  <c r="C12" i="4"/>
  <c r="E12" i="4"/>
  <c r="F17" i="4" l="1"/>
  <c r="N42" i="5"/>
  <c r="F20" i="4" s="1"/>
  <c r="E40" i="5"/>
  <c r="D17" i="4"/>
  <c r="J42" i="5"/>
  <c r="B17" i="4"/>
  <c r="H42" i="5"/>
  <c r="B20" i="4" s="1"/>
  <c r="D16" i="3"/>
  <c r="G17" i="4"/>
  <c r="W42" i="5"/>
  <c r="G20" i="4" s="1"/>
  <c r="L42" i="5"/>
  <c r="E20" i="4" s="1"/>
  <c r="E17" i="4"/>
  <c r="D20" i="3" l="1"/>
  <c r="F16" i="3"/>
  <c r="F20" i="3" s="1"/>
  <c r="J28" i="3" s="1"/>
  <c r="E42" i="5"/>
  <c r="D20" i="4"/>
  <c r="I29" i="3" l="1"/>
  <c r="J29" i="3" s="1"/>
  <c r="J31" i="3" s="1"/>
  <c r="F13" i="3" l="1"/>
  <c r="F12" i="3"/>
  <c r="J12" i="3"/>
  <c r="F14" i="3"/>
</calcChain>
</file>

<file path=xl/sharedStrings.xml><?xml version="1.0" encoding="utf-8"?>
<sst xmlns="http://schemas.openxmlformats.org/spreadsheetml/2006/main" count="329" uniqueCount="194">
  <si>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</si>
  <si>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</si>
  <si>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</si>
  <si>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</si>
  <si>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</si>
  <si>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</si>
  <si>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</si>
  <si>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</si>
  <si>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</si>
  <si>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</si>
  <si>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</si>
  <si>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</si>
  <si>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</si>
  <si>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</si>
  <si>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</si>
  <si>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</si>
  <si>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</si>
  <si>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</si>
  <si>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</si>
  <si>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</si>
  <si>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</si>
  <si>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</si>
  <si>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</si>
  <si>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</si>
  <si>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</si>
  <si>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</si>
  <si>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</si>
  <si>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</si>
  <si>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</si>
  <si>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</si>
  <si>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</si>
  <si>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</si>
  <si>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</si>
  <si>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</si>
  <si>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</si>
  <si>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</si>
  <si>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</si>
  <si>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</si>
  <si>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</si>
  <si>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</si>
  <si>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</si>
  <si>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</si>
  <si>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</si>
  <si>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</si>
  <si>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</si>
  <si>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</si>
  <si>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</si>
  <si>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</si>
  <si>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</si>
  <si>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</si>
  <si>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</si>
  <si>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</si>
  <si>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</si>
  <si>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</si>
  <si>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</si>
  <si>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</si>
  <si>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</si>
  <si>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</si>
  <si>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</t>
  </si>
  <si>
    <t xml:space="preserve">Spracoval: </t>
  </si>
  <si>
    <t xml:space="preserve">Projektant: </t>
  </si>
  <si>
    <t xml:space="preserve">JKSO: </t>
  </si>
  <si>
    <t>Rekapitulácia rozpočtu v</t>
  </si>
  <si>
    <t xml:space="preserve">Dodávateľ: </t>
  </si>
  <si>
    <t xml:space="preserve">Dátum: </t>
  </si>
  <si>
    <t>Rekapitulácia splátky v</t>
  </si>
  <si>
    <t>Rekapitulácia výrobnej kalkulácie v</t>
  </si>
  <si>
    <t>Stavba:</t>
  </si>
  <si>
    <t>Objekt:</t>
  </si>
  <si>
    <t>Časť:</t>
  </si>
  <si>
    <t>Licencia: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</si>
  <si>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</si>
  <si>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</si>
  <si>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</si>
  <si>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</si>
  <si>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</si>
  <si>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</si>
  <si>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</si>
  <si>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</si>
  <si>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</si>
  <si>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</si>
  <si>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</si>
  <si>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</si>
  <si>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</si>
  <si>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</si>
  <si>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</si>
  <si>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</si>
  <si>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</si>
  <si>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</si>
  <si>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</si>
  <si>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</si>
  <si>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</si>
  <si>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</si>
  <si>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</si>
  <si>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</si>
  <si>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</si>
  <si>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</si>
  <si>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</si>
  <si>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</si>
  <si>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</si>
  <si>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</si>
  <si>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</si>
  <si>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</si>
  <si>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</si>
  <si>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</si>
  <si>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</si>
  <si>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</si>
  <si>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</si>
  <si>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</si>
  <si>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</si>
  <si>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</si>
  <si>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</si>
  <si>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</si>
  <si>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</si>
  <si>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</si>
  <si>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Mesto Spišská Belá </t>
  </si>
  <si>
    <t xml:space="preserve">Spracoval: Ing. Miroslav Mačičák                   </t>
  </si>
  <si>
    <t xml:space="preserve">Projektant: Ing. Miroslav Mačičák </t>
  </si>
  <si>
    <t xml:space="preserve">JKSO : </t>
  </si>
  <si>
    <t>Ceny</t>
  </si>
  <si>
    <t>Spišská Belá</t>
  </si>
  <si>
    <t>JKSO :</t>
  </si>
  <si>
    <t>Ing. Miroslav Mačičák</t>
  </si>
  <si>
    <t xml:space="preserve">Mesto Spišská Belá </t>
  </si>
  <si>
    <t xml:space="preserve">Ing. Miroslav Mačičák 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</si>
  <si>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</si>
  <si>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</si>
  <si>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</si>
  <si>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</si>
  <si>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</si>
  <si>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</si>
  <si>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</si>
  <si>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</si>
  <si>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</si>
  <si>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</si>
  <si>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</si>
  <si>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</si>
  <si>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</si>
  <si>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</si>
  <si>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</si>
  <si>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</si>
  <si>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</si>
  <si>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221</t>
  </si>
  <si>
    <t xml:space="preserve">11310-7142   </t>
  </si>
  <si>
    <t>Odstránenie podkladov alebo krytov živičných hr. 50-100 mm, do 200 m2</t>
  </si>
  <si>
    <t>m2</t>
  </si>
  <si>
    <t xml:space="preserve">                    </t>
  </si>
  <si>
    <t>45.11.11</t>
  </si>
  <si>
    <t xml:space="preserve">1 - ZEMNE PRÁCE  spolu: </t>
  </si>
  <si>
    <t>3 - ZVISLÉ A KOMPLETNÉ KONŠTRUKCIE</t>
  </si>
  <si>
    <t>211</t>
  </si>
  <si>
    <t xml:space="preserve">34818-1112   </t>
  </si>
  <si>
    <t>Zábradlie drev. hobľované trvalé v. do 1,15 m, vzd. stĺpikov 1-2,5 m,s výplňou, vr. ochr. náteru</t>
  </si>
  <si>
    <t>m</t>
  </si>
  <si>
    <t>45.23.12</t>
  </si>
  <si>
    <t xml:space="preserve">3 - ZVISLÉ A KOMPLETNÉ KONŠTRUKCIE  spolu: </t>
  </si>
  <si>
    <t>4 - VODOROVNÉ KONŠTRUKCIE</t>
  </si>
  <si>
    <t xml:space="preserve">42195-2111   </t>
  </si>
  <si>
    <t>m3</t>
  </si>
  <si>
    <t>45.21.21</t>
  </si>
  <si>
    <t xml:space="preserve">42917-311r   </t>
  </si>
  <si>
    <t>D+M mostného telesa - oceľová konštrukcia S235</t>
  </si>
  <si>
    <t>kg</t>
  </si>
  <si>
    <t xml:space="preserve">4 - VODOROVNÉ KONŠTRUKCIE  spolu: </t>
  </si>
  <si>
    <t>5 - KOMUNIKÁCIE</t>
  </si>
  <si>
    <t>272</t>
  </si>
  <si>
    <t xml:space="preserve">57321-1111   </t>
  </si>
  <si>
    <t>Postrek živičný spojovací z cestného asfaltu 0,5-0,7 kg/m2</t>
  </si>
  <si>
    <t xml:space="preserve">57718-2326   </t>
  </si>
  <si>
    <t>Betón asfaltový tr. 3 ložný AC 16 (ABL 3) š. nad 3 m hr. 100 mm</t>
  </si>
  <si>
    <t xml:space="preserve">5 - KOMUNIKÁCIE  spolu: </t>
  </si>
  <si>
    <t>9 - OSTATNÉ KONŠTRUKCIE A PRÁCE</t>
  </si>
  <si>
    <t xml:space="preserve">91973-4107   </t>
  </si>
  <si>
    <t>Rezanie stávajúceho živičného krytu alebo podkladu hr. nad 6 do 7 cm</t>
  </si>
  <si>
    <t xml:space="preserve">97908-7212   </t>
  </si>
  <si>
    <t>Nakladanie sute na dopravný prostriedok</t>
  </si>
  <si>
    <t>t</t>
  </si>
  <si>
    <t>241</t>
  </si>
  <si>
    <t xml:space="preserve">97909-1211   </t>
  </si>
  <si>
    <t>Vodorovné premiestnenie sute do 7000 m</t>
  </si>
  <si>
    <t xml:space="preserve">97909-1221   </t>
  </si>
  <si>
    <t>Vodorovné premiestnenie sute za ďalších 1000 m</t>
  </si>
  <si>
    <t>013</t>
  </si>
  <si>
    <t xml:space="preserve">97910-1757   </t>
  </si>
  <si>
    <t>Poplatok za ulož. a znešk. staveb.odpadu na urč.sklád. "N"-nebezpečný odpad</t>
  </si>
  <si>
    <t xml:space="preserve">99821-2111   </t>
  </si>
  <si>
    <t>Presun hmôt pre mosty murované, monolit., kovové, výš. do 20 m</t>
  </si>
  <si>
    <t xml:space="preserve">9 - OSTATNÉ KONŠTRUKCIE A PRÁCE  spolu: </t>
  </si>
  <si>
    <t xml:space="preserve">PRÁCE A DODÁVKY HSV  spolu: </t>
  </si>
  <si>
    <t>Za rozpočet celkom</t>
  </si>
  <si>
    <t>Stavba : Rekonštrukcia mosta na cyklistickom chodníku Spišská Belá</t>
  </si>
  <si>
    <t>20.09.0019</t>
  </si>
  <si>
    <t>Podlaha lávky z dreva mäkkého, fošien - smrekovec, 4x morený D+M</t>
  </si>
  <si>
    <t>Dátum: 20.09.0019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</si>
</sst>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-* #,##0\ &quot;Sk&quot;_-;\-* #,##0\ &quot;Sk&quot;_-;_-* &quot;-&quot;\ &quot;Sk&quot;_-;_-@_-"/>
    <numFmt numFmtId="188" formatCode="#,##0.000"/>
    <numFmt numFmtId="189" formatCode="#,##0.00000"/>
    <numFmt numFmtId="190" formatCode="#,##0&quot; &quot;"/>
    <numFmt numFmtId="195" formatCode="#,##0&quot; Sk&quot;;[Red]&quot;-&quot;#,##0&quot; Sk&quot;"/>
    <numFmt numFmtId="203" formatCode="0.000"/>
  </numFmts>
  <fonts count="21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8"/>
      <name val="Arial Narrow"/>
      <charset val="238"/>
    </font>
    <font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95" fontId="6" fillId="0" borderId="1"/>
    <xf numFmtId="0" fontId="6" fillId="0" borderId="1" applyFont="0" applyFill="0"/>
    <xf numFmtId="176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3" applyNumberFormat="0" applyFill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</cellStyleXfs>
  <cellXfs count="150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88" fontId="1" fillId="0" borderId="0" xfId="0" applyNumberFormat="1" applyFont="1" applyProtection="1"/>
    <xf numFmtId="4" fontId="1" fillId="0" borderId="0" xfId="0" applyNumberFormat="1" applyFont="1" applyProtection="1"/>
    <xf numFmtId="189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4" xfId="28" applyFont="1" applyBorder="1" applyAlignment="1">
      <alignment horizontal="left" vertical="center"/>
    </xf>
    <xf numFmtId="0" fontId="1" fillId="0" borderId="5" xfId="28" applyFont="1" applyBorder="1" applyAlignment="1">
      <alignment horizontal="left" vertical="center"/>
    </xf>
    <xf numFmtId="0" fontId="1" fillId="0" borderId="5" xfId="28" applyFont="1" applyBorder="1" applyAlignment="1">
      <alignment horizontal="right" vertical="center"/>
    </xf>
    <xf numFmtId="0" fontId="1" fillId="0" borderId="6" xfId="28" applyFont="1" applyBorder="1" applyAlignment="1">
      <alignment horizontal="left" vertical="center"/>
    </xf>
    <xf numFmtId="0" fontId="1" fillId="0" borderId="7" xfId="28" applyFont="1" applyBorder="1" applyAlignment="1">
      <alignment horizontal="left" vertical="center"/>
    </xf>
    <xf numFmtId="0" fontId="1" fillId="0" borderId="8" xfId="28" applyFont="1" applyBorder="1" applyAlignment="1">
      <alignment horizontal="left" vertical="center"/>
    </xf>
    <xf numFmtId="0" fontId="1" fillId="0" borderId="8" xfId="28" applyFont="1" applyBorder="1" applyAlignment="1">
      <alignment horizontal="right" vertical="center"/>
    </xf>
    <xf numFmtId="0" fontId="1" fillId="0" borderId="9" xfId="28" applyFont="1" applyBorder="1" applyAlignment="1">
      <alignment horizontal="left" vertical="center"/>
    </xf>
    <xf numFmtId="0" fontId="1" fillId="0" borderId="10" xfId="28" applyFont="1" applyBorder="1" applyAlignment="1">
      <alignment horizontal="left" vertical="center"/>
    </xf>
    <xf numFmtId="0" fontId="1" fillId="0" borderId="11" xfId="28" applyFont="1" applyBorder="1" applyAlignment="1">
      <alignment horizontal="left" vertical="center"/>
    </xf>
    <xf numFmtId="0" fontId="1" fillId="0" borderId="11" xfId="28" applyFont="1" applyBorder="1" applyAlignment="1">
      <alignment horizontal="right" vertical="center"/>
    </xf>
    <xf numFmtId="0" fontId="1" fillId="0" borderId="12" xfId="28" applyFont="1" applyBorder="1" applyAlignment="1">
      <alignment horizontal="left" vertical="center"/>
    </xf>
    <xf numFmtId="0" fontId="1" fillId="0" borderId="13" xfId="28" applyFont="1" applyBorder="1" applyAlignment="1">
      <alignment horizontal="left" vertical="center"/>
    </xf>
    <xf numFmtId="0" fontId="1" fillId="0" borderId="14" xfId="28" applyFont="1" applyBorder="1" applyAlignment="1">
      <alignment horizontal="right" vertical="center"/>
    </xf>
    <xf numFmtId="0" fontId="1" fillId="0" borderId="14" xfId="28" applyFont="1" applyBorder="1" applyAlignment="1">
      <alignment horizontal="left" vertical="center"/>
    </xf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7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3" xfId="28" applyFont="1" applyBorder="1" applyAlignment="1">
      <alignment horizontal="left" vertical="center"/>
    </xf>
    <xf numFmtId="0" fontId="1" fillId="0" borderId="23" xfId="28" applyFont="1" applyBorder="1" applyAlignment="1">
      <alignment horizontal="center" vertical="center"/>
    </xf>
    <xf numFmtId="0" fontId="1" fillId="0" borderId="24" xfId="28" applyFont="1" applyBorder="1" applyAlignment="1">
      <alignment horizontal="center" vertical="center"/>
    </xf>
    <xf numFmtId="0" fontId="1" fillId="0" borderId="25" xfId="28" applyFont="1" applyBorder="1" applyAlignment="1">
      <alignment horizontal="center" vertical="center"/>
    </xf>
    <xf numFmtId="0" fontId="1" fillId="0" borderId="26" xfId="28" applyFont="1" applyBorder="1" applyAlignment="1">
      <alignment horizontal="center" vertical="center"/>
    </xf>
    <xf numFmtId="0" fontId="1" fillId="0" borderId="27" xfId="28" applyFont="1" applyBorder="1" applyAlignment="1">
      <alignment horizontal="center" vertical="center"/>
    </xf>
    <xf numFmtId="0" fontId="1" fillId="0" borderId="28" xfId="28" applyFont="1" applyBorder="1" applyAlignment="1">
      <alignment horizontal="center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center" vertical="center"/>
    </xf>
    <xf numFmtId="0" fontId="1" fillId="0" borderId="34" xfId="28" applyFont="1" applyBorder="1" applyAlignment="1">
      <alignment horizontal="left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left" vertical="center"/>
    </xf>
    <xf numFmtId="10" fontId="1" fillId="0" borderId="36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left" vertical="center"/>
    </xf>
    <xf numFmtId="0" fontId="1" fillId="0" borderId="35" xfId="28" applyFont="1" applyBorder="1" applyAlignment="1">
      <alignment horizontal="right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left" vertical="center"/>
    </xf>
    <xf numFmtId="0" fontId="1" fillId="0" borderId="39" xfId="28" applyFont="1" applyBorder="1" applyAlignment="1">
      <alignment horizontal="right" vertical="center"/>
    </xf>
    <xf numFmtId="0" fontId="1" fillId="0" borderId="40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38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41" xfId="28" applyFont="1" applyBorder="1" applyAlignment="1">
      <alignment horizontal="right" vertical="center"/>
    </xf>
    <xf numFmtId="0" fontId="1" fillId="0" borderId="42" xfId="28" applyFont="1" applyBorder="1" applyAlignment="1">
      <alignment horizontal="right" vertical="center"/>
    </xf>
    <xf numFmtId="3" fontId="1" fillId="0" borderId="41" xfId="28" applyNumberFormat="1" applyFont="1" applyBorder="1" applyAlignment="1">
      <alignment horizontal="right" vertical="center"/>
    </xf>
    <xf numFmtId="3" fontId="1" fillId="0" borderId="43" xfId="28" applyNumberFormat="1" applyFont="1" applyBorder="1" applyAlignment="1">
      <alignment horizontal="right" vertical="center"/>
    </xf>
    <xf numFmtId="0" fontId="1" fillId="0" borderId="44" xfId="28" applyFont="1" applyBorder="1" applyAlignment="1">
      <alignment horizontal="left" vertical="center"/>
    </xf>
    <xf numFmtId="0" fontId="1" fillId="0" borderId="39" xfId="28" applyFont="1" applyBorder="1" applyAlignment="1">
      <alignment horizontal="center" vertical="center"/>
    </xf>
    <xf numFmtId="0" fontId="1" fillId="0" borderId="45" xfId="28" applyFont="1" applyBorder="1" applyAlignment="1">
      <alignment horizontal="center" vertical="center"/>
    </xf>
    <xf numFmtId="0" fontId="1" fillId="0" borderId="46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25" xfId="28" applyFont="1" applyBorder="1" applyAlignment="1">
      <alignment horizontal="left" vertical="center"/>
    </xf>
    <xf numFmtId="0" fontId="3" fillId="0" borderId="47" xfId="28" applyFont="1" applyBorder="1" applyAlignment="1">
      <alignment horizontal="center" vertical="center"/>
    </xf>
    <xf numFmtId="0" fontId="3" fillId="0" borderId="48" xfId="28" applyFont="1" applyBorder="1" applyAlignment="1">
      <alignment horizontal="center" vertical="center"/>
    </xf>
    <xf numFmtId="0" fontId="1" fillId="0" borderId="49" xfId="28" applyFont="1" applyBorder="1" applyAlignment="1">
      <alignment horizontal="left" vertical="center"/>
    </xf>
    <xf numFmtId="190" fontId="1" fillId="0" borderId="50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right" vertical="center"/>
    </xf>
    <xf numFmtId="0" fontId="1" fillId="0" borderId="51" xfId="28" applyNumberFormat="1" applyFont="1" applyBorder="1" applyAlignment="1">
      <alignment horizontal="left" vertical="center"/>
    </xf>
    <xf numFmtId="10" fontId="1" fillId="0" borderId="17" xfId="28" applyNumberFormat="1" applyFont="1" applyBorder="1" applyAlignment="1">
      <alignment horizontal="right" vertical="center"/>
    </xf>
    <xf numFmtId="10" fontId="1" fillId="0" borderId="8" xfId="28" applyNumberFormat="1" applyFont="1" applyBorder="1" applyAlignment="1">
      <alignment horizontal="right" vertical="center"/>
    </xf>
    <xf numFmtId="10" fontId="1" fillId="0" borderId="52" xfId="28" applyNumberFormat="1" applyFont="1" applyBorder="1" applyAlignment="1">
      <alignment horizontal="right" vertical="center"/>
    </xf>
    <xf numFmtId="0" fontId="1" fillId="0" borderId="4" xfId="28" applyFont="1" applyBorder="1" applyAlignment="1">
      <alignment horizontal="right" vertical="center"/>
    </xf>
    <xf numFmtId="0" fontId="1" fillId="0" borderId="16" xfId="28" applyFont="1" applyBorder="1" applyAlignment="1">
      <alignment horizontal="righ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right" vertical="center"/>
    </xf>
    <xf numFmtId="0" fontId="1" fillId="0" borderId="53" xfId="0" applyNumberFormat="1" applyFont="1" applyBorder="1" applyAlignment="1" applyProtection="1">
      <alignment horizontal="center"/>
    </xf>
    <xf numFmtId="0" fontId="1" fillId="0" borderId="54" xfId="0" applyNumberFormat="1" applyFont="1" applyBorder="1" applyAlignment="1" applyProtection="1">
      <alignment horizontal="center"/>
    </xf>
    <xf numFmtId="0" fontId="1" fillId="0" borderId="55" xfId="0" applyNumberFormat="1" applyFont="1" applyBorder="1" applyAlignment="1" applyProtection="1">
      <alignment horizontal="center"/>
    </xf>
    <xf numFmtId="0" fontId="1" fillId="0" borderId="56" xfId="0" applyNumberFormat="1" applyFont="1" applyBorder="1" applyAlignment="1" applyProtection="1">
      <alignment horizontal="center"/>
    </xf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88" fontId="1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188" fontId="1" fillId="0" borderId="0" xfId="0" applyNumberFormat="1" applyFont="1" applyAlignment="1" applyProtection="1">
      <alignment horizontal="right"/>
      <protection locked="0"/>
    </xf>
    <xf numFmtId="3" fontId="1" fillId="0" borderId="57" xfId="28" applyNumberFormat="1" applyFont="1" applyBorder="1" applyAlignment="1">
      <alignment horizontal="right" vertical="center"/>
    </xf>
    <xf numFmtId="3" fontId="1" fillId="0" borderId="42" xfId="28" applyNumberFormat="1" applyFont="1" applyBorder="1" applyAlignment="1">
      <alignment horizontal="right" vertical="center"/>
    </xf>
    <xf numFmtId="3" fontId="1" fillId="0" borderId="58" xfId="28" applyNumberFormat="1" applyFont="1" applyBorder="1" applyAlignment="1">
      <alignment horizontal="right" vertical="center"/>
    </xf>
    <xf numFmtId="3" fontId="1" fillId="0" borderId="6" xfId="28" applyNumberFormat="1" applyFont="1" applyBorder="1" applyAlignment="1">
      <alignment horizontal="right" vertical="center"/>
    </xf>
    <xf numFmtId="3" fontId="1" fillId="0" borderId="18" xfId="28" applyNumberFormat="1" applyFont="1" applyBorder="1" applyAlignment="1">
      <alignment horizontal="right" vertical="center"/>
    </xf>
    <xf numFmtId="3" fontId="1" fillId="0" borderId="21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88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8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203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59" xfId="0" applyFont="1" applyBorder="1" applyAlignment="1" applyProtection="1">
      <alignment horizontal="left"/>
      <protection locked="0"/>
    </xf>
    <xf numFmtId="0" fontId="1" fillId="0" borderId="60" xfId="0" applyNumberFormat="1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left"/>
      <protection locked="0"/>
    </xf>
    <xf numFmtId="0" fontId="1" fillId="0" borderId="61" xfId="0" applyFont="1" applyBorder="1" applyAlignment="1" applyProtection="1">
      <alignment horizontal="left" vertical="center"/>
      <protection locked="0"/>
    </xf>
    <xf numFmtId="0" fontId="1" fillId="0" borderId="62" xfId="0" applyNumberFormat="1" applyFont="1" applyBorder="1" applyAlignment="1" applyProtection="1">
      <alignment horizontal="center"/>
      <protection locked="0"/>
    </xf>
    <xf numFmtId="0" fontId="1" fillId="0" borderId="63" xfId="0" applyNumberFormat="1" applyFont="1" applyBorder="1" applyAlignment="1" applyProtection="1">
      <alignment horizontal="center"/>
    </xf>
    <xf numFmtId="0" fontId="1" fillId="0" borderId="64" xfId="0" applyNumberFormat="1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/>
    </xf>
    <xf numFmtId="0" fontId="1" fillId="0" borderId="65" xfId="0" applyFont="1" applyBorder="1" applyAlignment="1" applyProtection="1">
      <alignment horizontal="centerContinuous"/>
    </xf>
    <xf numFmtId="0" fontId="1" fillId="0" borderId="66" xfId="0" applyFont="1" applyBorder="1" applyAlignment="1" applyProtection="1">
      <alignment horizontal="centerContinuous"/>
    </xf>
    <xf numFmtId="0" fontId="1" fillId="0" borderId="67" xfId="0" applyFont="1" applyBorder="1" applyAlignment="1" applyProtection="1">
      <alignment horizontal="centerContinuous"/>
    </xf>
    <xf numFmtId="0" fontId="1" fillId="0" borderId="61" xfId="0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/>
    </xf>
    <xf numFmtId="0" fontId="1" fillId="0" borderId="68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29" xfId="28" applyNumberFormat="1" applyFont="1" applyBorder="1" applyAlignment="1">
      <alignment horizontal="right" vertical="center"/>
    </xf>
    <xf numFmtId="4" fontId="1" fillId="0" borderId="69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70" xfId="28" applyNumberFormat="1" applyFont="1" applyBorder="1" applyAlignment="1">
      <alignment horizontal="right" vertical="center"/>
    </xf>
    <xf numFmtId="4" fontId="1" fillId="0" borderId="71" xfId="28" applyNumberFormat="1" applyFont="1" applyBorder="1" applyAlignment="1">
      <alignment horizontal="right" vertical="center"/>
    </xf>
    <xf numFmtId="4" fontId="1" fillId="0" borderId="34" xfId="28" applyNumberFormat="1" applyFont="1" applyBorder="1" applyAlignment="1">
      <alignment horizontal="right" vertical="center"/>
    </xf>
    <xf numFmtId="4" fontId="1" fillId="0" borderId="37" xfId="28" applyNumberFormat="1" applyFont="1" applyBorder="1" applyAlignment="1">
      <alignment horizontal="right" vertical="center"/>
    </xf>
    <xf numFmtId="4" fontId="1" fillId="0" borderId="72" xfId="28" applyNumberFormat="1" applyFont="1" applyBorder="1" applyAlignment="1">
      <alignment horizontal="right" vertical="center"/>
    </xf>
    <xf numFmtId="4" fontId="1" fillId="0" borderId="36" xfId="28" applyNumberFormat="1" applyFont="1" applyBorder="1" applyAlignment="1">
      <alignment horizontal="right" vertical="center"/>
    </xf>
    <xf numFmtId="49" fontId="15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89" fontId="15" fillId="0" borderId="0" xfId="0" applyNumberFormat="1" applyFont="1" applyAlignment="1" applyProtection="1">
      <alignment vertical="top"/>
    </xf>
    <xf numFmtId="188" fontId="15" fillId="0" borderId="0" xfId="0" applyNumberFormat="1" applyFont="1" applyAlignment="1" applyProtection="1">
      <alignment vertical="top"/>
    </xf>
    <xf numFmtId="49" fontId="15" fillId="0" borderId="0" xfId="0" applyNumberFormat="1" applyFont="1" applyAlignment="1" applyProtection="1">
      <alignment horizontal="left" vertical="top" wrapText="1"/>
    </xf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a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workbookViewId="0">
      <selection activeCell="M36" sqref="M36"/>
    </sheetView>
  </sheetViews>
  <sheetFormatPr defaultRowHeight="12.75"/>
  <cols>
    <col min="1" max="1" width="0.7109375" style="69" customWidth="1"/>
    <col min="2" max="2" width="3.7109375" style="69" customWidth="1"/>
    <col min="3" max="3" width="6.85546875" style="69" customWidth="1"/>
    <col min="4" max="6" width="14" style="69" customWidth="1"/>
    <col min="7" max="7" width="3.85546875" style="69" customWidth="1"/>
    <col min="8" max="8" width="17.7109375" style="69" customWidth="1"/>
    <col min="9" max="9" width="8.7109375" style="69" customWidth="1"/>
    <col min="10" max="10" width="14" style="69" customWidth="1"/>
    <col min="11" max="11" width="2.28515625" style="69" customWidth="1"/>
    <col min="12" max="12" width="6.85546875" style="69" customWidth="1"/>
    <col min="13" max="23" width="9.140625" style="69"/>
    <col min="24" max="25" width="5.7109375" style="69" customWidth="1"/>
    <col min="26" max="26" width="6.5703125" style="69" customWidth="1"/>
    <col min="27" max="27" width="21.42578125" style="69" customWidth="1"/>
    <col min="28" max="28" width="4.28515625" style="69" customWidth="1"/>
    <col min="29" max="29" width="8.28515625" style="69" customWidth="1"/>
    <col min="30" max="30" width="8.7109375" style="69" customWidth="1"/>
    <col min="31" max="16384" width="9.140625" style="69"/>
  </cols>
  <sheetData>
    <row r="1" spans="2:30" ht="28.5" customHeight="1" thickBot="1">
      <c r="B1" s="70"/>
      <c r="C1" s="70"/>
      <c r="D1" s="70"/>
      <c r="F1" s="89" t="str">
        <f>CONCATENATE(AA2," ",AB2," ",AC2," ",AD2)</f>
        <v xml:space="preserve">Krycí list rozpočtu v EUR  </v>
      </c>
      <c r="G1" s="70"/>
      <c r="H1" s="70"/>
      <c r="I1" s="70"/>
      <c r="J1" s="70"/>
      <c r="Z1" s="115" t="s">
        <v>4</v>
      </c>
      <c r="AA1" s="115" t="s">
        <v>5</v>
      </c>
      <c r="AB1" s="115" t="s">
        <v>6</v>
      </c>
      <c r="AC1" s="115" t="s">
        <v>7</v>
      </c>
      <c r="AD1" s="115" t="s">
        <v>8</v>
      </c>
    </row>
    <row r="2" spans="2:30" ht="18" customHeight="1" thickTop="1">
      <c r="B2" s="10"/>
      <c r="C2" s="11" t="s">
        <v>190</v>
      </c>
      <c r="D2" s="11"/>
      <c r="E2" s="11"/>
      <c r="F2" s="11"/>
      <c r="G2" s="12" t="s">
        <v>9</v>
      </c>
      <c r="H2" s="11" t="s">
        <v>120</v>
      </c>
      <c r="I2" s="11"/>
      <c r="J2" s="13"/>
      <c r="Z2" s="115" t="s">
        <v>10</v>
      </c>
      <c r="AA2" s="116" t="s">
        <v>11</v>
      </c>
      <c r="AB2" s="116" t="s">
        <v>12</v>
      </c>
      <c r="AC2" s="116"/>
      <c r="AD2" s="117"/>
    </row>
    <row r="3" spans="2:30" ht="18" customHeight="1">
      <c r="B3" s="14"/>
      <c r="C3" s="15"/>
      <c r="D3" s="15"/>
      <c r="E3" s="15"/>
      <c r="F3" s="15"/>
      <c r="G3" s="16" t="s">
        <v>121</v>
      </c>
      <c r="H3" s="15"/>
      <c r="I3" s="15"/>
      <c r="J3" s="17"/>
      <c r="Z3" s="115" t="s">
        <v>13</v>
      </c>
      <c r="AA3" s="116" t="s">
        <v>14</v>
      </c>
      <c r="AB3" s="116" t="s">
        <v>12</v>
      </c>
      <c r="AC3" s="116" t="s">
        <v>15</v>
      </c>
      <c r="AD3" s="117" t="s">
        <v>16</v>
      </c>
    </row>
    <row r="4" spans="2:30" ht="18" customHeight="1">
      <c r="B4" s="18"/>
      <c r="C4" s="19"/>
      <c r="D4" s="19"/>
      <c r="E4" s="19"/>
      <c r="F4" s="19"/>
      <c r="G4" s="20"/>
      <c r="H4" s="19"/>
      <c r="I4" s="19"/>
      <c r="J4" s="21"/>
      <c r="Z4" s="115" t="s">
        <v>17</v>
      </c>
      <c r="AA4" s="116" t="s">
        <v>18</v>
      </c>
      <c r="AB4" s="116" t="s">
        <v>12</v>
      </c>
      <c r="AC4" s="116"/>
      <c r="AD4" s="117"/>
    </row>
    <row r="5" spans="2:30" ht="18" customHeight="1" thickBot="1">
      <c r="B5" s="22"/>
      <c r="C5" s="24" t="s">
        <v>19</v>
      </c>
      <c r="D5" s="24"/>
      <c r="E5" s="24" t="s">
        <v>20</v>
      </c>
      <c r="F5" s="23"/>
      <c r="G5" s="23" t="s">
        <v>21</v>
      </c>
      <c r="H5" s="24" t="s">
        <v>122</v>
      </c>
      <c r="I5" s="23" t="s">
        <v>22</v>
      </c>
      <c r="J5" s="25" t="s">
        <v>191</v>
      </c>
      <c r="Z5" s="115" t="s">
        <v>23</v>
      </c>
      <c r="AA5" s="116" t="s">
        <v>14</v>
      </c>
      <c r="AB5" s="116" t="s">
        <v>12</v>
      </c>
      <c r="AC5" s="116" t="s">
        <v>15</v>
      </c>
      <c r="AD5" s="117" t="s">
        <v>16</v>
      </c>
    </row>
    <row r="6" spans="2:30" ht="18" customHeight="1" thickTop="1">
      <c r="B6" s="10"/>
      <c r="C6" s="11" t="s">
        <v>1</v>
      </c>
      <c r="D6" s="11" t="s">
        <v>123</v>
      </c>
      <c r="E6" s="11"/>
      <c r="F6" s="11"/>
      <c r="G6" s="11" t="s">
        <v>24</v>
      </c>
      <c r="H6" s="11"/>
      <c r="I6" s="11"/>
      <c r="J6" s="13"/>
    </row>
    <row r="7" spans="2:30" ht="18" customHeight="1">
      <c r="B7" s="26"/>
      <c r="C7" s="27"/>
      <c r="D7" s="28"/>
      <c r="E7" s="28"/>
      <c r="F7" s="28"/>
      <c r="G7" s="28" t="s">
        <v>25</v>
      </c>
      <c r="H7" s="28"/>
      <c r="I7" s="28"/>
      <c r="J7" s="29"/>
    </row>
    <row r="8" spans="2:30" ht="18" customHeight="1">
      <c r="B8" s="14"/>
      <c r="C8" s="15" t="s">
        <v>0</v>
      </c>
      <c r="D8" s="15"/>
      <c r="E8" s="15"/>
      <c r="F8" s="15"/>
      <c r="G8" s="15" t="s">
        <v>24</v>
      </c>
      <c r="H8" s="15"/>
      <c r="I8" s="15"/>
      <c r="J8" s="17"/>
    </row>
    <row r="9" spans="2:30" ht="18" customHeight="1">
      <c r="B9" s="18"/>
      <c r="C9" s="20"/>
      <c r="D9" s="19"/>
      <c r="E9" s="19"/>
      <c r="F9" s="19"/>
      <c r="G9" s="28" t="s">
        <v>25</v>
      </c>
      <c r="H9" s="19"/>
      <c r="I9" s="19"/>
      <c r="J9" s="21"/>
    </row>
    <row r="10" spans="2:30" ht="18" customHeight="1">
      <c r="B10" s="14"/>
      <c r="C10" s="15" t="s">
        <v>26</v>
      </c>
      <c r="D10" s="15" t="s">
        <v>124</v>
      </c>
      <c r="E10" s="15"/>
      <c r="F10" s="15"/>
      <c r="G10" s="15" t="s">
        <v>24</v>
      </c>
      <c r="H10" s="15"/>
      <c r="I10" s="15"/>
      <c r="J10" s="17"/>
    </row>
    <row r="11" spans="2:30" ht="18" customHeight="1" thickBot="1">
      <c r="B11" s="30"/>
      <c r="C11" s="31"/>
      <c r="D11" s="31"/>
      <c r="E11" s="31"/>
      <c r="F11" s="31"/>
      <c r="G11" s="31" t="s">
        <v>25</v>
      </c>
      <c r="H11" s="31"/>
      <c r="I11" s="31"/>
      <c r="J11" s="32"/>
    </row>
    <row r="12" spans="2:30" ht="18" customHeight="1" thickTop="1">
      <c r="B12" s="81">
        <v>1</v>
      </c>
      <c r="C12" s="11" t="s">
        <v>125</v>
      </c>
      <c r="D12" s="11"/>
      <c r="E12" s="11"/>
      <c r="F12" s="100">
        <f>IF(B12&lt;&gt;0,ROUND($J$31/B12,0),0)</f>
        <v>0</v>
      </c>
      <c r="G12" s="12">
        <v>1</v>
      </c>
      <c r="H12" s="11" t="s">
        <v>128</v>
      </c>
      <c r="I12" s="11"/>
      <c r="J12" s="103">
        <f>IF(G12&lt;&gt;0,ROUND($J$31/G12,0),0)</f>
        <v>0</v>
      </c>
    </row>
    <row r="13" spans="2:30" ht="18" customHeight="1">
      <c r="B13" s="82">
        <v>1</v>
      </c>
      <c r="C13" s="28" t="s">
        <v>126</v>
      </c>
      <c r="D13" s="28"/>
      <c r="E13" s="28"/>
      <c r="F13" s="101">
        <f>IF(B13&lt;&gt;0,ROUND($J$31/B13,0),0)</f>
        <v>0</v>
      </c>
      <c r="G13" s="27"/>
      <c r="H13" s="28"/>
      <c r="I13" s="28"/>
      <c r="J13" s="104">
        <f>IF(G13&lt;&gt;0,ROUND($J$31/G13,0),0)</f>
        <v>0</v>
      </c>
    </row>
    <row r="14" spans="2:30" ht="18" customHeight="1" thickBot="1">
      <c r="B14" s="83">
        <v>1</v>
      </c>
      <c r="C14" s="31" t="s">
        <v>127</v>
      </c>
      <c r="D14" s="31"/>
      <c r="E14" s="31"/>
      <c r="F14" s="102">
        <f>IF(B14&lt;&gt;0,ROUND($J$31/B14,0),0)</f>
        <v>0</v>
      </c>
      <c r="G14" s="84"/>
      <c r="H14" s="31"/>
      <c r="I14" s="31"/>
      <c r="J14" s="105">
        <f>IF(G14&lt;&gt;0,ROUND($J$31/G14,0),0)</f>
        <v>0</v>
      </c>
    </row>
    <row r="15" spans="2:30" ht="18" customHeight="1" thickTop="1">
      <c r="B15" s="72" t="s">
        <v>27</v>
      </c>
      <c r="C15" s="34" t="s">
        <v>28</v>
      </c>
      <c r="D15" s="35" t="s">
        <v>29</v>
      </c>
      <c r="E15" s="35" t="s">
        <v>30</v>
      </c>
      <c r="F15" s="36" t="s">
        <v>31</v>
      </c>
      <c r="G15" s="72" t="s">
        <v>32</v>
      </c>
      <c r="H15" s="37" t="s">
        <v>33</v>
      </c>
      <c r="I15" s="38"/>
      <c r="J15" s="39"/>
    </row>
    <row r="16" spans="2:30" ht="18" customHeight="1">
      <c r="B16" s="40">
        <v>1</v>
      </c>
      <c r="C16" s="41" t="s">
        <v>34</v>
      </c>
      <c r="D16" s="135">
        <f>Prehlad!H40</f>
        <v>0</v>
      </c>
      <c r="E16" s="135">
        <f>Prehlad!I40</f>
        <v>0</v>
      </c>
      <c r="F16" s="136">
        <f>D16+E16</f>
        <v>0</v>
      </c>
      <c r="G16" s="40">
        <v>6</v>
      </c>
      <c r="H16" s="42" t="s">
        <v>129</v>
      </c>
      <c r="I16" s="77"/>
      <c r="J16" s="136">
        <v>0</v>
      </c>
    </row>
    <row r="17" spans="2:10" ht="18" customHeight="1">
      <c r="B17" s="43">
        <v>2</v>
      </c>
      <c r="C17" s="44" t="s">
        <v>35</v>
      </c>
      <c r="D17" s="137"/>
      <c r="E17" s="137"/>
      <c r="F17" s="136">
        <f>D17+E17</f>
        <v>0</v>
      </c>
      <c r="G17" s="43">
        <v>7</v>
      </c>
      <c r="H17" s="45" t="s">
        <v>130</v>
      </c>
      <c r="I17" s="15"/>
      <c r="J17" s="138">
        <v>0</v>
      </c>
    </row>
    <row r="18" spans="2:10" ht="18" customHeight="1">
      <c r="B18" s="43">
        <v>3</v>
      </c>
      <c r="C18" s="44" t="s">
        <v>36</v>
      </c>
      <c r="D18" s="137"/>
      <c r="E18" s="137"/>
      <c r="F18" s="136">
        <f>D18+E18</f>
        <v>0</v>
      </c>
      <c r="G18" s="43">
        <v>8</v>
      </c>
      <c r="H18" s="45" t="s">
        <v>131</v>
      </c>
      <c r="I18" s="15"/>
      <c r="J18" s="138">
        <v>0</v>
      </c>
    </row>
    <row r="19" spans="2:10" ht="18" customHeight="1" thickBot="1">
      <c r="B19" s="43">
        <v>4</v>
      </c>
      <c r="C19" s="44" t="s">
        <v>37</v>
      </c>
      <c r="D19" s="137"/>
      <c r="E19" s="137"/>
      <c r="F19" s="139">
        <f>D19+E19</f>
        <v>0</v>
      </c>
      <c r="G19" s="43">
        <v>9</v>
      </c>
      <c r="H19" s="45" t="s">
        <v>2</v>
      </c>
      <c r="I19" s="15"/>
      <c r="J19" s="138">
        <v>0</v>
      </c>
    </row>
    <row r="20" spans="2:10" ht="18" customHeight="1" thickBot="1">
      <c r="B20" s="46">
        <v>5</v>
      </c>
      <c r="C20" s="47" t="s">
        <v>38</v>
      </c>
      <c r="D20" s="140">
        <f>SUM(D16:D19)</f>
        <v>0</v>
      </c>
      <c r="E20" s="141">
        <f>SUM(E16:E19)</f>
        <v>0</v>
      </c>
      <c r="F20" s="142">
        <f>SUM(F16:F19)</f>
        <v>0</v>
      </c>
      <c r="G20" s="48">
        <v>10</v>
      </c>
      <c r="I20" s="76" t="s">
        <v>39</v>
      </c>
      <c r="J20" s="142">
        <f>SUM(J16:J19)</f>
        <v>0</v>
      </c>
    </row>
    <row r="21" spans="2:10" ht="18" customHeight="1" thickTop="1">
      <c r="B21" s="72" t="s">
        <v>40</v>
      </c>
      <c r="C21" s="71"/>
      <c r="D21" s="38" t="s">
        <v>41</v>
      </c>
      <c r="E21" s="38"/>
      <c r="F21" s="39"/>
      <c r="G21" s="72" t="s">
        <v>42</v>
      </c>
      <c r="H21" s="37" t="s">
        <v>43</v>
      </c>
      <c r="I21" s="38"/>
      <c r="J21" s="39"/>
    </row>
    <row r="22" spans="2:10" ht="18" customHeight="1">
      <c r="B22" s="40">
        <v>11</v>
      </c>
      <c r="C22" s="42" t="s">
        <v>132</v>
      </c>
      <c r="D22" s="78"/>
      <c r="E22" s="80">
        <v>0</v>
      </c>
      <c r="F22" s="136">
        <v>0</v>
      </c>
      <c r="G22" s="43">
        <v>16</v>
      </c>
      <c r="H22" s="45" t="s">
        <v>44</v>
      </c>
      <c r="I22" s="49"/>
      <c r="J22" s="138">
        <v>0</v>
      </c>
    </row>
    <row r="23" spans="2:10" ht="18" customHeight="1">
      <c r="B23" s="43">
        <v>12</v>
      </c>
      <c r="C23" s="45" t="s">
        <v>133</v>
      </c>
      <c r="D23" s="79"/>
      <c r="E23" s="50">
        <v>0</v>
      </c>
      <c r="F23" s="138">
        <v>0</v>
      </c>
      <c r="G23" s="43">
        <v>17</v>
      </c>
      <c r="H23" s="45" t="s">
        <v>135</v>
      </c>
      <c r="I23" s="49"/>
      <c r="J23" s="138">
        <v>0</v>
      </c>
    </row>
    <row r="24" spans="2:10" ht="18" customHeight="1">
      <c r="B24" s="43">
        <v>13</v>
      </c>
      <c r="C24" s="45" t="s">
        <v>134</v>
      </c>
      <c r="D24" s="79"/>
      <c r="E24" s="50">
        <v>0</v>
      </c>
      <c r="F24" s="138">
        <v>0</v>
      </c>
      <c r="G24" s="43">
        <v>18</v>
      </c>
      <c r="H24" s="45" t="s">
        <v>136</v>
      </c>
      <c r="I24" s="49"/>
      <c r="J24" s="138">
        <v>0</v>
      </c>
    </row>
    <row r="25" spans="2:10" ht="18" customHeight="1" thickBot="1">
      <c r="B25" s="43">
        <v>14</v>
      </c>
      <c r="C25" s="45" t="s">
        <v>2</v>
      </c>
      <c r="D25" s="79"/>
      <c r="E25" s="50">
        <v>0</v>
      </c>
      <c r="F25" s="138">
        <v>0</v>
      </c>
      <c r="G25" s="43">
        <v>19</v>
      </c>
      <c r="H25" s="45" t="s">
        <v>2</v>
      </c>
      <c r="I25" s="49"/>
      <c r="J25" s="138">
        <v>0</v>
      </c>
    </row>
    <row r="26" spans="2:10" ht="18" customHeight="1" thickBot="1">
      <c r="B26" s="46">
        <v>15</v>
      </c>
      <c r="C26" s="51"/>
      <c r="D26" s="52"/>
      <c r="E26" s="52" t="s">
        <v>45</v>
      </c>
      <c r="F26" s="142">
        <f>SUM(F22:F25)</f>
        <v>0</v>
      </c>
      <c r="G26" s="46">
        <v>20</v>
      </c>
      <c r="H26" s="51"/>
      <c r="I26" s="52" t="s">
        <v>46</v>
      </c>
      <c r="J26" s="142">
        <f>SUM(J22:J25)</f>
        <v>0</v>
      </c>
    </row>
    <row r="27" spans="2:10" ht="18" customHeight="1" thickTop="1">
      <c r="B27" s="53"/>
      <c r="C27" s="54" t="s">
        <v>47</v>
      </c>
      <c r="D27" s="55"/>
      <c r="E27" s="56" t="s">
        <v>48</v>
      </c>
      <c r="F27" s="57"/>
      <c r="G27" s="72" t="s">
        <v>49</v>
      </c>
      <c r="H27" s="37" t="s">
        <v>50</v>
      </c>
      <c r="I27" s="38"/>
      <c r="J27" s="39"/>
    </row>
    <row r="28" spans="2:10" ht="18" customHeight="1">
      <c r="B28" s="58"/>
      <c r="C28" s="59"/>
      <c r="D28" s="60"/>
      <c r="E28" s="61"/>
      <c r="F28" s="57"/>
      <c r="G28" s="40">
        <v>21</v>
      </c>
      <c r="H28" s="42"/>
      <c r="I28" s="62" t="s">
        <v>51</v>
      </c>
      <c r="J28" s="136">
        <f>ROUND(F20,2)+J20+F26+J26</f>
        <v>0</v>
      </c>
    </row>
    <row r="29" spans="2:10" ht="18" customHeight="1">
      <c r="B29" s="58"/>
      <c r="C29" s="60" t="s">
        <v>52</v>
      </c>
      <c r="D29" s="60"/>
      <c r="E29" s="63"/>
      <c r="F29" s="57"/>
      <c r="G29" s="43">
        <v>22</v>
      </c>
      <c r="H29" s="45" t="s">
        <v>137</v>
      </c>
      <c r="I29" s="143">
        <f>J28-I30</f>
        <v>0</v>
      </c>
      <c r="J29" s="138">
        <f>ROUND((I29*20)/100,2)</f>
        <v>0</v>
      </c>
    </row>
    <row r="30" spans="2:10" ht="18" customHeight="1" thickBot="1">
      <c r="B30" s="14"/>
      <c r="C30" s="15" t="s">
        <v>53</v>
      </c>
      <c r="D30" s="15"/>
      <c r="E30" s="63"/>
      <c r="F30" s="57"/>
      <c r="G30" s="43">
        <v>23</v>
      </c>
      <c r="H30" s="45" t="s">
        <v>138</v>
      </c>
      <c r="I30" s="143">
        <f>SUMIF(Prehlad!O11:O9999,0,Prehlad!J11:J9999)</f>
        <v>0</v>
      </c>
      <c r="J30" s="138">
        <f>ROUND((I30*0)/100,1)</f>
        <v>0</v>
      </c>
    </row>
    <row r="31" spans="2:10" ht="18" customHeight="1" thickBot="1">
      <c r="B31" s="58"/>
      <c r="C31" s="60"/>
      <c r="D31" s="60"/>
      <c r="E31" s="63"/>
      <c r="F31" s="57"/>
      <c r="G31" s="46">
        <v>24</v>
      </c>
      <c r="H31" s="51"/>
      <c r="I31" s="52" t="s">
        <v>54</v>
      </c>
      <c r="J31" s="142">
        <f>SUM(J28:J30)</f>
        <v>0</v>
      </c>
    </row>
    <row r="32" spans="2:10" ht="18" customHeight="1" thickTop="1" thickBot="1">
      <c r="B32" s="53"/>
      <c r="C32" s="60"/>
      <c r="D32" s="57"/>
      <c r="E32" s="64"/>
      <c r="F32" s="57"/>
      <c r="G32" s="73" t="s">
        <v>55</v>
      </c>
      <c r="H32" s="74" t="s">
        <v>139</v>
      </c>
      <c r="I32" s="33"/>
      <c r="J32" s="75">
        <v>0</v>
      </c>
    </row>
    <row r="33" spans="2:10" ht="18" customHeight="1" thickTop="1">
      <c r="B33" s="65"/>
      <c r="C33" s="66"/>
      <c r="D33" s="54" t="s">
        <v>56</v>
      </c>
      <c r="E33" s="66"/>
      <c r="F33" s="66"/>
      <c r="G33" s="66"/>
      <c r="H33" s="66" t="s">
        <v>57</v>
      </c>
      <c r="I33" s="66"/>
      <c r="J33" s="67"/>
    </row>
    <row r="34" spans="2:10" ht="18" customHeight="1">
      <c r="B34" s="58"/>
      <c r="C34" s="59"/>
      <c r="D34" s="60"/>
      <c r="E34" s="60"/>
      <c r="F34" s="59"/>
      <c r="G34" s="60"/>
      <c r="H34" s="60"/>
      <c r="I34" s="60"/>
      <c r="J34" s="68"/>
    </row>
    <row r="35" spans="2:10" ht="18" customHeight="1">
      <c r="B35" s="58"/>
      <c r="C35" s="60" t="s">
        <v>52</v>
      </c>
      <c r="D35" s="60"/>
      <c r="E35" s="60"/>
      <c r="F35" s="59"/>
      <c r="G35" s="60" t="s">
        <v>52</v>
      </c>
      <c r="H35" s="60"/>
      <c r="I35" s="60"/>
      <c r="J35" s="68"/>
    </row>
    <row r="36" spans="2:10" ht="18" customHeight="1">
      <c r="B36" s="14"/>
      <c r="C36" s="15" t="s">
        <v>53</v>
      </c>
      <c r="D36" s="15"/>
      <c r="E36" s="15"/>
      <c r="F36" s="16"/>
      <c r="G36" s="15" t="s">
        <v>53</v>
      </c>
      <c r="H36" s="15"/>
      <c r="I36" s="15"/>
      <c r="J36" s="17"/>
    </row>
    <row r="37" spans="2:10" ht="18" customHeight="1">
      <c r="B37" s="58"/>
      <c r="C37" s="60" t="s">
        <v>48</v>
      </c>
      <c r="D37" s="60"/>
      <c r="E37" s="60"/>
      <c r="F37" s="59"/>
      <c r="G37" s="60" t="s">
        <v>48</v>
      </c>
      <c r="H37" s="60"/>
      <c r="I37" s="60"/>
      <c r="J37" s="68"/>
    </row>
    <row r="38" spans="2:10" ht="18" customHeight="1">
      <c r="B38" s="58"/>
      <c r="C38" s="60"/>
      <c r="D38" s="60"/>
      <c r="E38" s="60"/>
      <c r="F38" s="60"/>
      <c r="G38" s="60"/>
      <c r="H38" s="60"/>
      <c r="I38" s="60"/>
      <c r="J38" s="68"/>
    </row>
    <row r="39" spans="2:10" ht="18" customHeight="1">
      <c r="B39" s="58"/>
      <c r="C39" s="60"/>
      <c r="D39" s="60"/>
      <c r="E39" s="60"/>
      <c r="F39" s="60"/>
      <c r="G39" s="60"/>
      <c r="H39" s="60"/>
      <c r="I39" s="60"/>
      <c r="J39" s="68"/>
    </row>
    <row r="40" spans="2:10" ht="18" customHeight="1">
      <c r="B40" s="58"/>
      <c r="C40" s="60"/>
      <c r="D40" s="60"/>
      <c r="E40" s="60"/>
      <c r="F40" s="60"/>
      <c r="G40" s="60"/>
      <c r="H40" s="60"/>
      <c r="I40" s="60"/>
      <c r="J40" s="68"/>
    </row>
    <row r="41" spans="2:10" ht="18" customHeight="1" thickBot="1">
      <c r="B41" s="30"/>
      <c r="C41" s="31"/>
      <c r="D41" s="31"/>
      <c r="E41" s="31"/>
      <c r="F41" s="31"/>
      <c r="G41" s="31"/>
      <c r="H41" s="31"/>
      <c r="I41" s="31"/>
      <c r="J41" s="32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showGridLines="0" workbookViewId="0">
      <selection activeCell="E3" sqref="E3"/>
    </sheetView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9" t="s">
        <v>115</v>
      </c>
      <c r="C1" s="1"/>
      <c r="E1" s="9" t="s">
        <v>116</v>
      </c>
      <c r="F1" s="1"/>
      <c r="G1" s="1"/>
      <c r="Z1" s="115" t="s">
        <v>4</v>
      </c>
      <c r="AA1" s="115" t="s">
        <v>5</v>
      </c>
      <c r="AB1" s="115" t="s">
        <v>6</v>
      </c>
      <c r="AC1" s="115" t="s">
        <v>7</v>
      </c>
      <c r="AD1" s="115" t="s">
        <v>8</v>
      </c>
    </row>
    <row r="2" spans="1:30">
      <c r="A2" s="9" t="s">
        <v>117</v>
      </c>
      <c r="C2" s="1"/>
      <c r="E2" s="9" t="s">
        <v>118</v>
      </c>
      <c r="F2" s="1"/>
      <c r="G2" s="1"/>
      <c r="Z2" s="115" t="s">
        <v>10</v>
      </c>
      <c r="AA2" s="116" t="s">
        <v>62</v>
      </c>
      <c r="AB2" s="116" t="s">
        <v>12</v>
      </c>
      <c r="AC2" s="116"/>
      <c r="AD2" s="117"/>
    </row>
    <row r="3" spans="1:30">
      <c r="A3" s="9" t="s">
        <v>63</v>
      </c>
      <c r="C3" s="1"/>
      <c r="E3" s="9" t="s">
        <v>193</v>
      </c>
      <c r="F3" s="1"/>
      <c r="G3" s="1"/>
      <c r="Z3" s="115" t="s">
        <v>13</v>
      </c>
      <c r="AA3" s="116" t="s">
        <v>65</v>
      </c>
      <c r="AB3" s="116" t="s">
        <v>12</v>
      </c>
      <c r="AC3" s="116" t="s">
        <v>15</v>
      </c>
      <c r="AD3" s="117" t="s">
        <v>16</v>
      </c>
    </row>
    <row r="4" spans="1:30">
      <c r="B4" s="1"/>
      <c r="C4" s="1"/>
      <c r="D4" s="1"/>
      <c r="E4" s="1"/>
      <c r="F4" s="1"/>
      <c r="G4" s="1"/>
      <c r="Z4" s="115" t="s">
        <v>17</v>
      </c>
      <c r="AA4" s="116" t="s">
        <v>66</v>
      </c>
      <c r="AB4" s="116" t="s">
        <v>12</v>
      </c>
      <c r="AC4" s="116"/>
      <c r="AD4" s="117"/>
    </row>
    <row r="5" spans="1:30">
      <c r="A5" s="9" t="s">
        <v>190</v>
      </c>
      <c r="B5" s="1"/>
      <c r="C5" s="1"/>
      <c r="D5" s="1"/>
      <c r="E5" s="1"/>
      <c r="F5" s="1"/>
      <c r="G5" s="1"/>
      <c r="Z5" s="115" t="s">
        <v>23</v>
      </c>
      <c r="AA5" s="116" t="s">
        <v>65</v>
      </c>
      <c r="AB5" s="116" t="s">
        <v>12</v>
      </c>
      <c r="AC5" s="116" t="s">
        <v>15</v>
      </c>
      <c r="AD5" s="117" t="s">
        <v>16</v>
      </c>
    </row>
    <row r="6" spans="1:30">
      <c r="A6" s="9"/>
      <c r="B6" s="1"/>
      <c r="C6" s="1"/>
      <c r="D6" s="1"/>
      <c r="E6" s="1"/>
      <c r="F6" s="1"/>
      <c r="G6" s="1"/>
    </row>
    <row r="7" spans="1:30">
      <c r="A7" s="9"/>
      <c r="B7" s="1"/>
      <c r="C7" s="1"/>
      <c r="D7" s="1"/>
      <c r="E7" s="1"/>
      <c r="F7" s="1"/>
      <c r="G7" s="1"/>
    </row>
    <row r="8" spans="1:30" ht="13.5">
      <c r="B8" s="4" t="str">
        <f>CONCATENATE(AA2," ",AB2," ",AC2," ",AD2)</f>
        <v xml:space="preserve">Rekapitulácia rozpočtu v EUR  </v>
      </c>
      <c r="G8" s="1"/>
    </row>
    <row r="9" spans="1:30">
      <c r="A9" s="125" t="s">
        <v>71</v>
      </c>
      <c r="B9" s="125" t="s">
        <v>29</v>
      </c>
      <c r="C9" s="125" t="s">
        <v>72</v>
      </c>
      <c r="D9" s="125" t="s">
        <v>73</v>
      </c>
      <c r="E9" s="132" t="s">
        <v>74</v>
      </c>
      <c r="F9" s="132" t="s">
        <v>75</v>
      </c>
      <c r="G9" s="1"/>
    </row>
    <row r="10" spans="1:30">
      <c r="A10" s="129"/>
      <c r="B10" s="129"/>
      <c r="C10" s="129" t="s">
        <v>76</v>
      </c>
      <c r="D10" s="129"/>
      <c r="E10" s="129" t="s">
        <v>73</v>
      </c>
      <c r="F10" s="129" t="s">
        <v>73</v>
      </c>
      <c r="G10" s="91" t="s">
        <v>77</v>
      </c>
    </row>
    <row r="12" spans="1:30">
      <c r="A12" s="1" t="s">
        <v>141</v>
      </c>
      <c r="B12" s="6">
        <f>Prehlad!H15</f>
        <v>0</v>
      </c>
      <c r="C12" s="6">
        <f>Prehlad!I15</f>
        <v>0</v>
      </c>
      <c r="D12" s="6">
        <f>Prehlad!J15</f>
        <v>0</v>
      </c>
      <c r="E12" s="7">
        <f>Prehlad!L15</f>
        <v>0</v>
      </c>
      <c r="F12" s="5">
        <f>Prehlad!N15</f>
        <v>4.0543999999999997E-2</v>
      </c>
      <c r="G12" s="5">
        <f>Prehlad!W15</f>
        <v>8.4000000000000005E-2</v>
      </c>
    </row>
    <row r="13" spans="1:30">
      <c r="A13" s="1" t="s">
        <v>149</v>
      </c>
      <c r="B13" s="6">
        <f>Prehlad!H19</f>
        <v>0</v>
      </c>
      <c r="C13" s="6">
        <f>Prehlad!I19</f>
        <v>0</v>
      </c>
      <c r="D13" s="6">
        <f>Prehlad!J19</f>
        <v>0</v>
      </c>
      <c r="E13" s="7">
        <f>Prehlad!L19</f>
        <v>1.7086340000000002</v>
      </c>
      <c r="F13" s="5">
        <f>Prehlad!N19</f>
        <v>0</v>
      </c>
      <c r="G13" s="5">
        <f>Prehlad!W19</f>
        <v>27.524000000000001</v>
      </c>
    </row>
    <row r="14" spans="1:30">
      <c r="A14" s="1" t="s">
        <v>156</v>
      </c>
      <c r="B14" s="6">
        <f>Prehlad!H24</f>
        <v>0</v>
      </c>
      <c r="C14" s="6">
        <f>Prehlad!I24</f>
        <v>0</v>
      </c>
      <c r="D14" s="6">
        <f>Prehlad!J24</f>
        <v>0</v>
      </c>
      <c r="E14" s="7">
        <f>Prehlad!L24</f>
        <v>5.4531899999999993</v>
      </c>
      <c r="F14" s="5">
        <f>Prehlad!N24</f>
        <v>0</v>
      </c>
      <c r="G14" s="5">
        <f>Prehlad!W24</f>
        <v>92519.853000000003</v>
      </c>
    </row>
    <row r="15" spans="1:30">
      <c r="A15" s="1" t="s">
        <v>164</v>
      </c>
      <c r="B15" s="6">
        <f>Prehlad!H29</f>
        <v>0</v>
      </c>
      <c r="C15" s="6">
        <f>Prehlad!I29</f>
        <v>0</v>
      </c>
      <c r="D15" s="6">
        <f>Prehlad!J29</f>
        <v>0</v>
      </c>
      <c r="E15" s="7">
        <f>Prehlad!L29</f>
        <v>2.845952</v>
      </c>
      <c r="F15" s="5">
        <f>Prehlad!N29</f>
        <v>0</v>
      </c>
      <c r="G15" s="5">
        <f>Prehlad!W29</f>
        <v>0.51200000000000001</v>
      </c>
    </row>
    <row r="16" spans="1:30">
      <c r="A16" s="1" t="s">
        <v>171</v>
      </c>
      <c r="B16" s="6">
        <f>Prehlad!H38</f>
        <v>0</v>
      </c>
      <c r="C16" s="6">
        <f>Prehlad!I38</f>
        <v>0</v>
      </c>
      <c r="D16" s="6">
        <f>Prehlad!J38</f>
        <v>0</v>
      </c>
      <c r="E16" s="7">
        <f>Prehlad!L38</f>
        <v>1.2800000000000002E-4</v>
      </c>
      <c r="F16" s="5">
        <f>Prehlad!N38</f>
        <v>0</v>
      </c>
      <c r="G16" s="5">
        <f>Prehlad!W38</f>
        <v>5.0309999999999997</v>
      </c>
    </row>
    <row r="17" spans="1:7">
      <c r="A17" s="1" t="s">
        <v>188</v>
      </c>
      <c r="B17" s="6">
        <f>Prehlad!H40</f>
        <v>0</v>
      </c>
      <c r="C17" s="6">
        <f>Prehlad!I40</f>
        <v>0</v>
      </c>
      <c r="D17" s="6">
        <f>Prehlad!J40</f>
        <v>0</v>
      </c>
      <c r="E17" s="7">
        <f>Prehlad!L40</f>
        <v>10.007904</v>
      </c>
      <c r="F17" s="5">
        <f>Prehlad!N40</f>
        <v>4.0543999999999997E-2</v>
      </c>
      <c r="G17" s="5">
        <f>Prehlad!W40</f>
        <v>92553.004000000001</v>
      </c>
    </row>
    <row r="20" spans="1:7">
      <c r="A20" s="1" t="s">
        <v>189</v>
      </c>
      <c r="B20" s="6">
        <f>Prehlad!H42</f>
        <v>0</v>
      </c>
      <c r="C20" s="6">
        <f>Prehlad!I42</f>
        <v>0</v>
      </c>
      <c r="D20" s="6">
        <f>Prehlad!J42</f>
        <v>0</v>
      </c>
      <c r="E20" s="7">
        <f>Prehlad!L42</f>
        <v>10.007904</v>
      </c>
      <c r="F20" s="5">
        <f>Prehlad!N42</f>
        <v>4.0543999999999997E-2</v>
      </c>
      <c r="G20" s="5">
        <f>Prehlad!W42</f>
        <v>92553.004000000001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showGridLines="0" tabSelected="1" workbookViewId="0">
      <selection activeCell="G44" sqref="G44"/>
    </sheetView>
  </sheetViews>
  <sheetFormatPr defaultRowHeight="12.75"/>
  <cols>
    <col min="1" max="1" width="6.7109375" style="106" customWidth="1"/>
    <col min="2" max="2" width="3.7109375" style="107" customWidth="1"/>
    <col min="3" max="3" width="13" style="108" customWidth="1"/>
    <col min="4" max="4" width="35.7109375" style="134" customWidth="1"/>
    <col min="5" max="5" width="10.7109375" style="110" customWidth="1"/>
    <col min="6" max="6" width="5.28515625" style="109" customWidth="1"/>
    <col min="7" max="7" width="8.7109375" style="111" customWidth="1"/>
    <col min="8" max="9" width="9.7109375" style="111" hidden="1" customWidth="1"/>
    <col min="10" max="10" width="9.7109375" style="111" customWidth="1"/>
    <col min="11" max="11" width="7.42578125" style="112" hidden="1" customWidth="1"/>
    <col min="12" max="12" width="8.28515625" style="112" hidden="1" customWidth="1"/>
    <col min="13" max="13" width="9.140625" style="110" hidden="1" customWidth="1"/>
    <col min="14" max="14" width="7" style="110" hidden="1" customWidth="1"/>
    <col min="15" max="15" width="3.5703125" style="109" customWidth="1"/>
    <col min="16" max="16" width="12.7109375" style="109" hidden="1" customWidth="1"/>
    <col min="17" max="19" width="13.28515625" style="110" hidden="1" customWidth="1"/>
    <col min="20" max="20" width="10.5703125" style="113" hidden="1" customWidth="1"/>
    <col min="21" max="21" width="10.28515625" style="113" hidden="1" customWidth="1"/>
    <col min="22" max="22" width="5.7109375" style="113" hidden="1" customWidth="1"/>
    <col min="23" max="23" width="9.140625" style="114"/>
    <col min="24" max="25" width="5.7109375" style="109" customWidth="1"/>
    <col min="26" max="26" width="7.5703125" style="109" customWidth="1"/>
    <col min="27" max="27" width="24.85546875" style="109" customWidth="1"/>
    <col min="28" max="28" width="4.28515625" style="109" customWidth="1"/>
    <col min="29" max="29" width="8.28515625" style="109" customWidth="1"/>
    <col min="30" max="30" width="8.7109375" style="109" customWidth="1"/>
    <col min="31" max="34" width="9.140625" style="109"/>
    <col min="35" max="16384" width="9.140625" style="1"/>
  </cols>
  <sheetData>
    <row r="1" spans="1:34">
      <c r="A1" s="9" t="s">
        <v>115</v>
      </c>
      <c r="B1" s="1"/>
      <c r="C1" s="1"/>
      <c r="D1" s="1"/>
      <c r="E1" s="9" t="s">
        <v>116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15" t="s">
        <v>4</v>
      </c>
      <c r="AA1" s="115" t="s">
        <v>5</v>
      </c>
      <c r="AB1" s="115" t="s">
        <v>6</v>
      </c>
      <c r="AC1" s="115" t="s">
        <v>7</v>
      </c>
      <c r="AD1" s="115" t="s">
        <v>8</v>
      </c>
      <c r="AE1" s="1"/>
      <c r="AF1" s="1"/>
      <c r="AG1" s="1"/>
      <c r="AH1" s="1"/>
    </row>
    <row r="2" spans="1:34">
      <c r="A2" s="9" t="s">
        <v>117</v>
      </c>
      <c r="B2" s="1"/>
      <c r="C2" s="1"/>
      <c r="D2" s="1"/>
      <c r="E2" s="9" t="s">
        <v>118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15" t="s">
        <v>10</v>
      </c>
      <c r="AA2" s="116" t="s">
        <v>78</v>
      </c>
      <c r="AB2" s="116" t="s">
        <v>12</v>
      </c>
      <c r="AC2" s="116"/>
      <c r="AD2" s="117"/>
      <c r="AE2" s="1"/>
      <c r="AF2" s="1"/>
      <c r="AG2" s="1"/>
      <c r="AH2" s="1"/>
    </row>
    <row r="3" spans="1:34">
      <c r="A3" s="9" t="s">
        <v>63</v>
      </c>
      <c r="B3" s="1"/>
      <c r="C3" s="1"/>
      <c r="D3" s="1"/>
      <c r="E3" s="9" t="s">
        <v>193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15" t="s">
        <v>13</v>
      </c>
      <c r="AA3" s="116" t="s">
        <v>79</v>
      </c>
      <c r="AB3" s="116" t="s">
        <v>12</v>
      </c>
      <c r="AC3" s="116" t="s">
        <v>15</v>
      </c>
      <c r="AD3" s="117" t="s">
        <v>16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15" t="s">
        <v>17</v>
      </c>
      <c r="AA4" s="116" t="s">
        <v>80</v>
      </c>
      <c r="AB4" s="116" t="s">
        <v>12</v>
      </c>
      <c r="AC4" s="116"/>
      <c r="AD4" s="117"/>
      <c r="AE4" s="1"/>
      <c r="AF4" s="1"/>
      <c r="AG4" s="1"/>
      <c r="AH4" s="1"/>
    </row>
    <row r="5" spans="1:34">
      <c r="A5" s="9" t="s">
        <v>190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15" t="s">
        <v>23</v>
      </c>
      <c r="AA5" s="116" t="s">
        <v>79</v>
      </c>
      <c r="AB5" s="116" t="s">
        <v>12</v>
      </c>
      <c r="AC5" s="116" t="s">
        <v>15</v>
      </c>
      <c r="AD5" s="117" t="s">
        <v>16</v>
      </c>
      <c r="AE5" s="1"/>
      <c r="AF5" s="1"/>
      <c r="AG5" s="1"/>
      <c r="AH5" s="1"/>
    </row>
    <row r="6" spans="1:34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125" t="s">
        <v>81</v>
      </c>
      <c r="B9" s="125" t="s">
        <v>82</v>
      </c>
      <c r="C9" s="125" t="s">
        <v>83</v>
      </c>
      <c r="D9" s="125" t="s">
        <v>84</v>
      </c>
      <c r="E9" s="125" t="s">
        <v>85</v>
      </c>
      <c r="F9" s="125" t="s">
        <v>86</v>
      </c>
      <c r="G9" s="125" t="s">
        <v>87</v>
      </c>
      <c r="H9" s="125" t="s">
        <v>29</v>
      </c>
      <c r="I9" s="125" t="s">
        <v>72</v>
      </c>
      <c r="J9" s="125" t="s">
        <v>73</v>
      </c>
      <c r="K9" s="126" t="s">
        <v>74</v>
      </c>
      <c r="L9" s="127"/>
      <c r="M9" s="128" t="s">
        <v>75</v>
      </c>
      <c r="N9" s="127"/>
      <c r="O9" s="125" t="s">
        <v>3</v>
      </c>
      <c r="P9" s="123" t="s">
        <v>88</v>
      </c>
      <c r="Q9" s="85" t="s">
        <v>85</v>
      </c>
      <c r="R9" s="85" t="s">
        <v>85</v>
      </c>
      <c r="S9" s="86" t="s">
        <v>85</v>
      </c>
      <c r="T9" s="90" t="s">
        <v>89</v>
      </c>
      <c r="U9" s="90" t="s">
        <v>90</v>
      </c>
      <c r="V9" s="90" t="s">
        <v>91</v>
      </c>
      <c r="W9" s="91" t="s">
        <v>77</v>
      </c>
      <c r="X9" s="91" t="s">
        <v>92</v>
      </c>
      <c r="Y9" s="91" t="s">
        <v>93</v>
      </c>
      <c r="Z9" s="133" t="s">
        <v>94</v>
      </c>
      <c r="AA9" s="133" t="s">
        <v>95</v>
      </c>
      <c r="AB9" s="1" t="s">
        <v>91</v>
      </c>
      <c r="AC9" s="1"/>
      <c r="AD9" s="1"/>
      <c r="AE9" s="1"/>
      <c r="AF9" s="1"/>
      <c r="AG9" s="1"/>
      <c r="AH9" s="1"/>
    </row>
    <row r="10" spans="1:34" ht="13.5" thickBot="1">
      <c r="A10" s="129" t="s">
        <v>96</v>
      </c>
      <c r="B10" s="129" t="s">
        <v>97</v>
      </c>
      <c r="C10" s="130"/>
      <c r="D10" s="129" t="s">
        <v>98</v>
      </c>
      <c r="E10" s="129" t="s">
        <v>99</v>
      </c>
      <c r="F10" s="129" t="s">
        <v>100</v>
      </c>
      <c r="G10" s="129" t="s">
        <v>101</v>
      </c>
      <c r="H10" s="129" t="s">
        <v>102</v>
      </c>
      <c r="I10" s="129" t="s">
        <v>76</v>
      </c>
      <c r="J10" s="129"/>
      <c r="K10" s="129" t="s">
        <v>87</v>
      </c>
      <c r="L10" s="129" t="s">
        <v>73</v>
      </c>
      <c r="M10" s="131" t="s">
        <v>87</v>
      </c>
      <c r="N10" s="129" t="s">
        <v>73</v>
      </c>
      <c r="O10" s="129" t="s">
        <v>103</v>
      </c>
      <c r="P10" s="124"/>
      <c r="Q10" s="87" t="s">
        <v>104</v>
      </c>
      <c r="R10" s="87" t="s">
        <v>105</v>
      </c>
      <c r="S10" s="88" t="s">
        <v>106</v>
      </c>
      <c r="T10" s="90" t="s">
        <v>107</v>
      </c>
      <c r="U10" s="90" t="s">
        <v>108</v>
      </c>
      <c r="V10" s="90" t="s">
        <v>109</v>
      </c>
      <c r="W10" s="91"/>
      <c r="X10" s="1"/>
      <c r="Y10" s="1"/>
      <c r="Z10" s="133" t="s">
        <v>110</v>
      </c>
      <c r="AA10" s="133" t="s">
        <v>96</v>
      </c>
      <c r="AB10" s="1" t="s">
        <v>119</v>
      </c>
      <c r="AC10" s="1"/>
      <c r="AD10" s="1"/>
      <c r="AE10" s="1"/>
      <c r="AF10" s="1"/>
      <c r="AG10" s="1"/>
      <c r="AH10" s="1"/>
    </row>
    <row r="11" spans="1:34" ht="13.5" thickTop="1"/>
    <row r="12" spans="1:34">
      <c r="B12" s="144" t="s">
        <v>140</v>
      </c>
    </row>
    <row r="13" spans="1:34">
      <c r="B13" s="108" t="s">
        <v>141</v>
      </c>
    </row>
    <row r="14" spans="1:34" ht="25.5">
      <c r="A14" s="106">
        <v>1</v>
      </c>
      <c r="B14" s="107" t="s">
        <v>142</v>
      </c>
      <c r="C14" s="108" t="s">
        <v>143</v>
      </c>
      <c r="D14" s="134" t="s">
        <v>144</v>
      </c>
      <c r="E14" s="110">
        <v>0.224</v>
      </c>
      <c r="F14" s="109" t="s">
        <v>145</v>
      </c>
      <c r="G14" s="111">
        <v>0</v>
      </c>
      <c r="H14" s="111">
        <f>ROUND(E14*G14, 2)</f>
        <v>0</v>
      </c>
      <c r="J14" s="111">
        <f>ROUND(E14*G14, 2)</f>
        <v>0</v>
      </c>
      <c r="M14" s="110">
        <v>0.18099999999999999</v>
      </c>
      <c r="N14" s="110">
        <f>E14*M14</f>
        <v>4.0543999999999997E-2</v>
      </c>
      <c r="O14" s="109">
        <v>20</v>
      </c>
      <c r="P14" s="109" t="s">
        <v>146</v>
      </c>
      <c r="V14" s="113" t="s">
        <v>49</v>
      </c>
      <c r="W14" s="114">
        <v>8.4000000000000005E-2</v>
      </c>
      <c r="Z14" s="109" t="s">
        <v>147</v>
      </c>
      <c r="AB14" s="109">
        <v>1</v>
      </c>
    </row>
    <row r="15" spans="1:34">
      <c r="D15" s="145" t="s">
        <v>148</v>
      </c>
      <c r="E15" s="146">
        <f>J15</f>
        <v>0</v>
      </c>
      <c r="H15" s="146">
        <f>SUM(H12:H14)</f>
        <v>0</v>
      </c>
      <c r="I15" s="146">
        <f>SUM(I12:I14)</f>
        <v>0</v>
      </c>
      <c r="J15" s="146">
        <f>SUM(J12:J14)</f>
        <v>0</v>
      </c>
      <c r="L15" s="147">
        <f>SUM(L12:L14)</f>
        <v>0</v>
      </c>
      <c r="N15" s="148">
        <f>SUM(N12:N14)</f>
        <v>4.0543999999999997E-2</v>
      </c>
      <c r="W15" s="114">
        <f>SUM(W12:W14)</f>
        <v>8.4000000000000005E-2</v>
      </c>
    </row>
    <row r="17" spans="1:28">
      <c r="B17" s="108" t="s">
        <v>149</v>
      </c>
    </row>
    <row r="18" spans="1:28" ht="25.5">
      <c r="A18" s="106">
        <v>2</v>
      </c>
      <c r="B18" s="107" t="s">
        <v>150</v>
      </c>
      <c r="C18" s="108" t="s">
        <v>151</v>
      </c>
      <c r="D18" s="134" t="s">
        <v>152</v>
      </c>
      <c r="E18" s="110">
        <v>31.1</v>
      </c>
      <c r="F18" s="109" t="s">
        <v>153</v>
      </c>
      <c r="G18" s="111">
        <v>0</v>
      </c>
      <c r="H18" s="111">
        <f>ROUND(E18*G18, 2)</f>
        <v>0</v>
      </c>
      <c r="J18" s="111">
        <f>ROUND(E18*G18, 2)</f>
        <v>0</v>
      </c>
      <c r="K18" s="112">
        <v>5.4940000000000003E-2</v>
      </c>
      <c r="L18" s="112">
        <f>E18*K18</f>
        <v>1.7086340000000002</v>
      </c>
      <c r="O18" s="109">
        <v>20</v>
      </c>
      <c r="P18" s="109" t="s">
        <v>146</v>
      </c>
      <c r="V18" s="113" t="s">
        <v>49</v>
      </c>
      <c r="W18" s="114">
        <v>27.524000000000001</v>
      </c>
      <c r="Z18" s="109" t="s">
        <v>154</v>
      </c>
      <c r="AB18" s="109">
        <v>7</v>
      </c>
    </row>
    <row r="19" spans="1:28">
      <c r="D19" s="145" t="s">
        <v>155</v>
      </c>
      <c r="E19" s="146">
        <f>J19</f>
        <v>0</v>
      </c>
      <c r="H19" s="146">
        <f>SUM(H17:H18)</f>
        <v>0</v>
      </c>
      <c r="I19" s="146">
        <f>SUM(I17:I18)</f>
        <v>0</v>
      </c>
      <c r="J19" s="146">
        <f>SUM(J17:J18)</f>
        <v>0</v>
      </c>
      <c r="L19" s="147">
        <f>SUM(L17:L18)</f>
        <v>1.7086340000000002</v>
      </c>
      <c r="N19" s="148">
        <f>SUM(N17:N18)</f>
        <v>0</v>
      </c>
      <c r="W19" s="114">
        <f>SUM(W17:W18)</f>
        <v>27.524000000000001</v>
      </c>
    </row>
    <row r="21" spans="1:28">
      <c r="B21" s="108" t="s">
        <v>156</v>
      </c>
    </row>
    <row r="22" spans="1:28" ht="25.5">
      <c r="A22" s="106">
        <v>3</v>
      </c>
      <c r="B22" s="107" t="s">
        <v>150</v>
      </c>
      <c r="C22" s="108" t="s">
        <v>157</v>
      </c>
      <c r="D22" s="134" t="s">
        <v>192</v>
      </c>
      <c r="E22" s="110">
        <v>9</v>
      </c>
      <c r="F22" s="109" t="s">
        <v>158</v>
      </c>
      <c r="G22" s="111">
        <v>0</v>
      </c>
      <c r="H22" s="111">
        <f>ROUND(E22*G22, 2)</f>
        <v>0</v>
      </c>
      <c r="J22" s="111">
        <f>ROUND(E22*G22, 2)</f>
        <v>0</v>
      </c>
      <c r="K22" s="112">
        <v>0.60590999999999995</v>
      </c>
      <c r="L22" s="112">
        <f>E22*K22</f>
        <v>5.4531899999999993</v>
      </c>
      <c r="O22" s="109">
        <v>20</v>
      </c>
      <c r="P22" s="109" t="s">
        <v>146</v>
      </c>
      <c r="V22" s="113" t="s">
        <v>49</v>
      </c>
      <c r="W22" s="114">
        <v>40.652999999999999</v>
      </c>
      <c r="Z22" s="109" t="s">
        <v>159</v>
      </c>
      <c r="AB22" s="109">
        <v>7</v>
      </c>
    </row>
    <row r="23" spans="1:28">
      <c r="A23" s="106">
        <v>4</v>
      </c>
      <c r="B23" s="107" t="s">
        <v>150</v>
      </c>
      <c r="C23" s="108" t="s">
        <v>160</v>
      </c>
      <c r="D23" s="134" t="s">
        <v>161</v>
      </c>
      <c r="E23" s="110">
        <v>6820</v>
      </c>
      <c r="F23" s="109" t="s">
        <v>162</v>
      </c>
      <c r="G23" s="111">
        <v>0</v>
      </c>
      <c r="H23" s="111">
        <f>ROUND(E23*G23, 2)</f>
        <v>0</v>
      </c>
      <c r="J23" s="111">
        <f>ROUND(E23*G23, 2)</f>
        <v>0</v>
      </c>
      <c r="O23" s="109">
        <v>20</v>
      </c>
      <c r="P23" s="109" t="s">
        <v>146</v>
      </c>
      <c r="V23" s="113" t="s">
        <v>49</v>
      </c>
      <c r="W23" s="114">
        <v>92479.2</v>
      </c>
      <c r="Z23" s="109" t="s">
        <v>159</v>
      </c>
      <c r="AB23" s="109">
        <v>7</v>
      </c>
    </row>
    <row r="24" spans="1:28">
      <c r="D24" s="145" t="s">
        <v>163</v>
      </c>
      <c r="E24" s="146">
        <f>J24</f>
        <v>0</v>
      </c>
      <c r="H24" s="146">
        <f>SUM(H21:H23)</f>
        <v>0</v>
      </c>
      <c r="I24" s="146">
        <f>SUM(I21:I23)</f>
        <v>0</v>
      </c>
      <c r="J24" s="146">
        <f>SUM(J21:J23)</f>
        <v>0</v>
      </c>
      <c r="L24" s="147">
        <f>SUM(L21:L23)</f>
        <v>5.4531899999999993</v>
      </c>
      <c r="N24" s="148">
        <f>SUM(N21:N23)</f>
        <v>0</v>
      </c>
      <c r="W24" s="114">
        <f>SUM(W21:W23)</f>
        <v>92519.853000000003</v>
      </c>
    </row>
    <row r="26" spans="1:28">
      <c r="B26" s="108" t="s">
        <v>164</v>
      </c>
    </row>
    <row r="27" spans="1:28" ht="25.5">
      <c r="A27" s="106">
        <v>5</v>
      </c>
      <c r="B27" s="107" t="s">
        <v>165</v>
      </c>
      <c r="C27" s="108" t="s">
        <v>166</v>
      </c>
      <c r="D27" s="134" t="s">
        <v>167</v>
      </c>
      <c r="E27" s="110">
        <v>12.8</v>
      </c>
      <c r="F27" s="109" t="s">
        <v>145</v>
      </c>
      <c r="G27" s="111">
        <v>0</v>
      </c>
      <c r="H27" s="111">
        <f>ROUND(E27*G27, 2)</f>
        <v>0</v>
      </c>
      <c r="J27" s="111">
        <f>ROUND(E27*G27, 2)</f>
        <v>0</v>
      </c>
      <c r="K27" s="112">
        <v>6.0999999999999997E-4</v>
      </c>
      <c r="L27" s="112">
        <f>E27*K27</f>
        <v>7.8079999999999998E-3</v>
      </c>
      <c r="O27" s="109">
        <v>20</v>
      </c>
      <c r="P27" s="109" t="s">
        <v>146</v>
      </c>
      <c r="V27" s="113" t="s">
        <v>49</v>
      </c>
      <c r="W27" s="114">
        <v>2.5999999999999999E-2</v>
      </c>
      <c r="Z27" s="109" t="s">
        <v>154</v>
      </c>
      <c r="AB27" s="109">
        <v>7</v>
      </c>
    </row>
    <row r="28" spans="1:28" ht="25.5">
      <c r="A28" s="106">
        <v>6</v>
      </c>
      <c r="B28" s="107" t="s">
        <v>142</v>
      </c>
      <c r="C28" s="108" t="s">
        <v>168</v>
      </c>
      <c r="D28" s="134" t="s">
        <v>169</v>
      </c>
      <c r="E28" s="110">
        <v>12.8</v>
      </c>
      <c r="F28" s="109" t="s">
        <v>145</v>
      </c>
      <c r="G28" s="111">
        <v>0</v>
      </c>
      <c r="H28" s="111">
        <f>ROUND(E28*G28, 2)</f>
        <v>0</v>
      </c>
      <c r="J28" s="111">
        <f>ROUND(E28*G28, 2)</f>
        <v>0</v>
      </c>
      <c r="K28" s="112">
        <v>0.22173000000000001</v>
      </c>
      <c r="L28" s="112">
        <f>E28*K28</f>
        <v>2.8381440000000002</v>
      </c>
      <c r="O28" s="109">
        <v>20</v>
      </c>
      <c r="P28" s="109" t="s">
        <v>146</v>
      </c>
      <c r="V28" s="113" t="s">
        <v>49</v>
      </c>
      <c r="W28" s="114">
        <v>0.48599999999999999</v>
      </c>
      <c r="Z28" s="109" t="s">
        <v>154</v>
      </c>
      <c r="AB28" s="109">
        <v>7</v>
      </c>
    </row>
    <row r="29" spans="1:28">
      <c r="D29" s="145" t="s">
        <v>170</v>
      </c>
      <c r="E29" s="146">
        <f>J29</f>
        <v>0</v>
      </c>
      <c r="H29" s="146">
        <f>SUM(H26:H28)</f>
        <v>0</v>
      </c>
      <c r="I29" s="146">
        <f>SUM(I26:I28)</f>
        <v>0</v>
      </c>
      <c r="J29" s="146">
        <f>SUM(J26:J28)</f>
        <v>0</v>
      </c>
      <c r="L29" s="147">
        <f>SUM(L26:L28)</f>
        <v>2.845952</v>
      </c>
      <c r="N29" s="148">
        <f>SUM(N26:N28)</f>
        <v>0</v>
      </c>
      <c r="W29" s="114">
        <f>SUM(W26:W28)</f>
        <v>0.51200000000000001</v>
      </c>
    </row>
    <row r="31" spans="1:28">
      <c r="B31" s="108" t="s">
        <v>171</v>
      </c>
    </row>
    <row r="32" spans="1:28" ht="25.5">
      <c r="A32" s="106">
        <v>7</v>
      </c>
      <c r="B32" s="107" t="s">
        <v>165</v>
      </c>
      <c r="C32" s="108" t="s">
        <v>172</v>
      </c>
      <c r="D32" s="134" t="s">
        <v>173</v>
      </c>
      <c r="E32" s="110">
        <v>6.4</v>
      </c>
      <c r="F32" s="109" t="s">
        <v>153</v>
      </c>
      <c r="G32" s="111">
        <v>0</v>
      </c>
      <c r="H32" s="111">
        <f t="shared" ref="H32:H37" si="0">ROUND(E32*G32, 2)</f>
        <v>0</v>
      </c>
      <c r="J32" s="111">
        <f t="shared" ref="J32:J37" si="1">ROUND(E32*G32, 2)</f>
        <v>0</v>
      </c>
      <c r="K32" s="112">
        <v>2.0000000000000002E-5</v>
      </c>
      <c r="L32" s="112">
        <f>E32*K32</f>
        <v>1.2800000000000002E-4</v>
      </c>
      <c r="O32" s="109">
        <v>20</v>
      </c>
      <c r="P32" s="109" t="s">
        <v>146</v>
      </c>
      <c r="V32" s="113" t="s">
        <v>49</v>
      </c>
      <c r="W32" s="114">
        <v>0.49299999999999999</v>
      </c>
      <c r="Z32" s="109" t="s">
        <v>154</v>
      </c>
      <c r="AB32" s="109">
        <v>1</v>
      </c>
    </row>
    <row r="33" spans="1:28">
      <c r="A33" s="106">
        <v>8</v>
      </c>
      <c r="B33" s="107" t="s">
        <v>165</v>
      </c>
      <c r="C33" s="108" t="s">
        <v>174</v>
      </c>
      <c r="D33" s="134" t="s">
        <v>175</v>
      </c>
      <c r="E33" s="110">
        <v>4.1000000000000002E-2</v>
      </c>
      <c r="F33" s="109" t="s">
        <v>176</v>
      </c>
      <c r="G33" s="111">
        <v>0</v>
      </c>
      <c r="H33" s="111">
        <f t="shared" si="0"/>
        <v>0</v>
      </c>
      <c r="J33" s="111">
        <f t="shared" si="1"/>
        <v>0</v>
      </c>
      <c r="O33" s="109">
        <v>20</v>
      </c>
      <c r="P33" s="109" t="s">
        <v>146</v>
      </c>
      <c r="V33" s="113" t="s">
        <v>49</v>
      </c>
      <c r="W33" s="114">
        <v>4.0000000000000001E-3</v>
      </c>
      <c r="Z33" s="109" t="s">
        <v>147</v>
      </c>
      <c r="AB33" s="109">
        <v>1</v>
      </c>
    </row>
    <row r="34" spans="1:28">
      <c r="A34" s="106">
        <v>9</v>
      </c>
      <c r="B34" s="107" t="s">
        <v>177</v>
      </c>
      <c r="C34" s="108" t="s">
        <v>178</v>
      </c>
      <c r="D34" s="134" t="s">
        <v>179</v>
      </c>
      <c r="E34" s="110">
        <v>4.1000000000000002E-2</v>
      </c>
      <c r="F34" s="109" t="s">
        <v>176</v>
      </c>
      <c r="G34" s="111">
        <v>0</v>
      </c>
      <c r="H34" s="111">
        <f t="shared" si="0"/>
        <v>0</v>
      </c>
      <c r="J34" s="111">
        <f t="shared" si="1"/>
        <v>0</v>
      </c>
      <c r="O34" s="109">
        <v>20</v>
      </c>
      <c r="P34" s="109" t="s">
        <v>146</v>
      </c>
      <c r="V34" s="113" t="s">
        <v>49</v>
      </c>
      <c r="W34" s="114">
        <v>0.01</v>
      </c>
      <c r="Z34" s="109" t="s">
        <v>147</v>
      </c>
      <c r="AB34" s="109">
        <v>1</v>
      </c>
    </row>
    <row r="35" spans="1:28">
      <c r="A35" s="106">
        <v>10</v>
      </c>
      <c r="B35" s="107" t="s">
        <v>177</v>
      </c>
      <c r="C35" s="108" t="s">
        <v>180</v>
      </c>
      <c r="D35" s="134" t="s">
        <v>181</v>
      </c>
      <c r="E35" s="110">
        <v>0.32800000000000001</v>
      </c>
      <c r="F35" s="109" t="s">
        <v>176</v>
      </c>
      <c r="G35" s="111">
        <v>0</v>
      </c>
      <c r="H35" s="111">
        <f t="shared" si="0"/>
        <v>0</v>
      </c>
      <c r="J35" s="111">
        <f t="shared" si="1"/>
        <v>0</v>
      </c>
      <c r="O35" s="109">
        <v>20</v>
      </c>
      <c r="P35" s="109" t="s">
        <v>146</v>
      </c>
      <c r="V35" s="113" t="s">
        <v>49</v>
      </c>
      <c r="Z35" s="109" t="s">
        <v>147</v>
      </c>
      <c r="AB35" s="109">
        <v>1</v>
      </c>
    </row>
    <row r="36" spans="1:28" ht="25.5">
      <c r="A36" s="106">
        <v>11</v>
      </c>
      <c r="B36" s="107" t="s">
        <v>182</v>
      </c>
      <c r="C36" s="108" t="s">
        <v>183</v>
      </c>
      <c r="D36" s="134" t="s">
        <v>184</v>
      </c>
      <c r="E36" s="110">
        <v>4.1000000000000002E-2</v>
      </c>
      <c r="F36" s="109" t="s">
        <v>176</v>
      </c>
      <c r="G36" s="111">
        <v>0</v>
      </c>
      <c r="H36" s="111">
        <f t="shared" si="0"/>
        <v>0</v>
      </c>
      <c r="J36" s="111">
        <f t="shared" si="1"/>
        <v>0</v>
      </c>
      <c r="O36" s="109">
        <v>20</v>
      </c>
      <c r="P36" s="109" t="s">
        <v>146</v>
      </c>
      <c r="V36" s="113" t="s">
        <v>49</v>
      </c>
      <c r="Z36" s="109" t="s">
        <v>147</v>
      </c>
      <c r="AB36" s="109">
        <v>1</v>
      </c>
    </row>
    <row r="37" spans="1:28" ht="25.5">
      <c r="A37" s="106">
        <v>12</v>
      </c>
      <c r="B37" s="107" t="s">
        <v>150</v>
      </c>
      <c r="C37" s="108" t="s">
        <v>185</v>
      </c>
      <c r="D37" s="134" t="s">
        <v>186</v>
      </c>
      <c r="E37" s="110">
        <v>10.007999999999999</v>
      </c>
      <c r="F37" s="109" t="s">
        <v>176</v>
      </c>
      <c r="G37" s="111">
        <v>0</v>
      </c>
      <c r="H37" s="111">
        <f t="shared" si="0"/>
        <v>0</v>
      </c>
      <c r="J37" s="111">
        <f t="shared" si="1"/>
        <v>0</v>
      </c>
      <c r="O37" s="109">
        <v>20</v>
      </c>
      <c r="P37" s="109" t="s">
        <v>146</v>
      </c>
      <c r="V37" s="113" t="s">
        <v>49</v>
      </c>
      <c r="W37" s="114">
        <v>4.524</v>
      </c>
      <c r="Z37" s="109" t="s">
        <v>159</v>
      </c>
      <c r="AB37" s="109">
        <v>1</v>
      </c>
    </row>
    <row r="38" spans="1:28">
      <c r="D38" s="145" t="s">
        <v>187</v>
      </c>
      <c r="E38" s="146">
        <f>J38</f>
        <v>0</v>
      </c>
      <c r="H38" s="146">
        <f>SUM(H31:H37)</f>
        <v>0</v>
      </c>
      <c r="I38" s="146">
        <f>SUM(I31:I37)</f>
        <v>0</v>
      </c>
      <c r="J38" s="146">
        <f>SUM(J31:J37)</f>
        <v>0</v>
      </c>
      <c r="L38" s="147">
        <f>SUM(L31:L37)</f>
        <v>1.2800000000000002E-4</v>
      </c>
      <c r="N38" s="148">
        <f>SUM(N31:N37)</f>
        <v>0</v>
      </c>
      <c r="W38" s="114">
        <f>SUM(W31:W37)</f>
        <v>5.0309999999999997</v>
      </c>
    </row>
    <row r="40" spans="1:28">
      <c r="D40" s="145" t="s">
        <v>188</v>
      </c>
      <c r="E40" s="146">
        <f>J40</f>
        <v>0</v>
      </c>
      <c r="H40" s="146">
        <f>+H15+H19+H24+H29+H38</f>
        <v>0</v>
      </c>
      <c r="I40" s="146">
        <f>+I15+I19+I24+I29+I38</f>
        <v>0</v>
      </c>
      <c r="J40" s="146">
        <f>+J15+J19+J24+J29+J38</f>
        <v>0</v>
      </c>
      <c r="L40" s="147">
        <f>+L15+L19+L24+L29+L38</f>
        <v>10.007904</v>
      </c>
      <c r="N40" s="148">
        <f>+N15+N19+N24+N29+N38</f>
        <v>4.0543999999999997E-2</v>
      </c>
      <c r="W40" s="114">
        <f>+W15+W19+W24+W29+W38</f>
        <v>92553.004000000001</v>
      </c>
    </row>
    <row r="42" spans="1:28">
      <c r="D42" s="149" t="s">
        <v>189</v>
      </c>
      <c r="E42" s="146">
        <f>J42</f>
        <v>0</v>
      </c>
      <c r="H42" s="146">
        <f>+H40</f>
        <v>0</v>
      </c>
      <c r="I42" s="146">
        <f>+I40</f>
        <v>0</v>
      </c>
      <c r="J42" s="146">
        <f>+J40</f>
        <v>0</v>
      </c>
      <c r="L42" s="147">
        <f>+L40</f>
        <v>10.007904</v>
      </c>
      <c r="N42" s="148">
        <f>+N40</f>
        <v>4.0543999999999997E-2</v>
      </c>
      <c r="W42" s="114">
        <f>+W40</f>
        <v>92553.004000000001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workbookViewId="0"/>
  </sheetViews>
  <sheetFormatPr defaultRowHeight="12.75"/>
  <cols>
    <col min="1" max="1" width="15.7109375" style="98" customWidth="1"/>
    <col min="2" max="3" width="45.7109375" style="98" customWidth="1"/>
    <col min="4" max="4" width="11.28515625" style="99" customWidth="1"/>
    <col min="5" max="16384" width="9.140625" style="1"/>
  </cols>
  <sheetData>
    <row r="1" spans="1:4">
      <c r="A1" s="92" t="s">
        <v>58</v>
      </c>
      <c r="B1" s="93"/>
      <c r="C1" s="93"/>
      <c r="D1" s="94" t="s">
        <v>59</v>
      </c>
    </row>
    <row r="2" spans="1:4">
      <c r="A2" s="92" t="s">
        <v>60</v>
      </c>
      <c r="B2" s="93"/>
      <c r="C2" s="93"/>
      <c r="D2" s="94" t="s">
        <v>61</v>
      </c>
    </row>
    <row r="3" spans="1:4">
      <c r="A3" s="92" t="s">
        <v>63</v>
      </c>
      <c r="B3" s="93"/>
      <c r="C3" s="93"/>
      <c r="D3" s="94" t="s">
        <v>64</v>
      </c>
    </row>
    <row r="4" spans="1:4">
      <c r="A4" s="93"/>
      <c r="B4" s="93"/>
      <c r="C4" s="93"/>
      <c r="D4" s="93"/>
    </row>
    <row r="5" spans="1:4">
      <c r="A5" s="92" t="s">
        <v>67</v>
      </c>
      <c r="B5" s="93"/>
      <c r="C5" s="93"/>
      <c r="D5" s="93"/>
    </row>
    <row r="6" spans="1:4">
      <c r="A6" s="92" t="s">
        <v>68</v>
      </c>
      <c r="B6" s="93"/>
      <c r="C6" s="93"/>
      <c r="D6" s="93"/>
    </row>
    <row r="7" spans="1:4">
      <c r="A7" s="92" t="s">
        <v>69</v>
      </c>
      <c r="B7" s="93"/>
      <c r="C7" s="93"/>
      <c r="D7" s="93"/>
    </row>
    <row r="8" spans="1:4">
      <c r="A8" s="1" t="s">
        <v>70</v>
      </c>
      <c r="B8" s="95"/>
      <c r="C8" s="96"/>
      <c r="D8" s="97"/>
    </row>
    <row r="9" spans="1:4">
      <c r="A9" s="118" t="s">
        <v>111</v>
      </c>
      <c r="B9" s="118" t="s">
        <v>112</v>
      </c>
      <c r="C9" s="118" t="s">
        <v>113</v>
      </c>
      <c r="D9" s="119" t="s">
        <v>114</v>
      </c>
    </row>
    <row r="10" spans="1:4">
      <c r="A10" s="120"/>
      <c r="B10" s="120"/>
      <c r="C10" s="121"/>
      <c r="D10" s="122"/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Kryci list</vt:lpstr>
      <vt:lpstr>Rekapitulacia</vt:lpstr>
      <vt:lpstr>Prehlad</vt:lpstr>
      <vt:lpstr>Figury</vt:lpstr>
      <vt:lpstr>Figury!Názvy_tlače</vt:lpstr>
      <vt:lpstr>Prehlad!Názvy_tlače</vt:lpstr>
      <vt:lpstr>Rekapitulacia!Názvy_tlače</vt:lpstr>
      <vt:lpstr>Figury!Oblasť_tlače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podol</cp:lastModifiedBy>
  <cp:lastPrinted>2019-09-23T08:36:54Z</cp:lastPrinted>
  <dcterms:created xsi:type="dcterms:W3CDTF">1999-04-06T07:39:42Z</dcterms:created>
  <dcterms:modified xsi:type="dcterms:W3CDTF">2019-09-24T13:07:54Z</dcterms:modified>
</cp:coreProperties>
</file>