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Janka 2\Dokumenty 2017\MsZ 2017\na web 26.4.2017\"/>
    </mc:Choice>
  </mc:AlternateContent>
  <bookViews>
    <workbookView xWindow="0" yWindow="0" windowWidth="28800" windowHeight="12435"/>
  </bookViews>
  <sheets>
    <sheet name="MPSB" sheetId="5" r:id="rId1"/>
    <sheet name="11-Lesy" sheetId="4" r:id="rId2"/>
    <sheet name="22-Služby" sheetId="3" r:id="rId3"/>
    <sheet name="33-Píla " sheetId="2" r:id="rId4"/>
    <sheet name="44-Stavby" sheetId="1" r:id="rId5"/>
    <sheet name="45-Kameňolom" sheetId="6" r:id="rId6"/>
    <sheet name="99-ústredie" sheetId="7" r:id="rId7"/>
    <sheet name="Hárok1" sheetId="8" r:id="rId8"/>
    <sheet name="Hárok2" sheetId="9" r:id="rId9"/>
  </sheets>
  <calcPr calcId="152511"/>
</workbook>
</file>

<file path=xl/calcChain.xml><?xml version="1.0" encoding="utf-8"?>
<calcChain xmlns="http://schemas.openxmlformats.org/spreadsheetml/2006/main">
  <c r="G51" i="7" l="1"/>
  <c r="F51" i="6"/>
  <c r="G112" i="5" l="1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11" i="5"/>
  <c r="G140" i="5" s="1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5" i="5"/>
  <c r="G140" i="4"/>
  <c r="G51" i="4"/>
  <c r="G51" i="5" s="1"/>
  <c r="G105" i="4"/>
  <c r="G141" i="3"/>
  <c r="G140" i="3"/>
  <c r="G51" i="3"/>
  <c r="G105" i="3" s="1"/>
  <c r="G140" i="2"/>
  <c r="G141" i="2" s="1"/>
  <c r="G51" i="2"/>
  <c r="F51" i="2"/>
  <c r="G105" i="2"/>
  <c r="G51" i="1"/>
  <c r="G105" i="1" s="1"/>
  <c r="F51" i="1"/>
  <c r="G140" i="1"/>
  <c r="G51" i="6"/>
  <c r="G105" i="6" s="1"/>
  <c r="G140" i="6"/>
  <c r="G107" i="7"/>
  <c r="G140" i="7"/>
  <c r="G105" i="7"/>
  <c r="F51" i="7"/>
  <c r="E51" i="7"/>
  <c r="G141" i="1" l="1"/>
  <c r="G105" i="5"/>
  <c r="G141" i="5"/>
  <c r="G141" i="7"/>
  <c r="G106" i="7" s="1"/>
  <c r="G106" i="6" s="1"/>
  <c r="G107" i="6" s="1"/>
  <c r="G142" i="6" s="1"/>
  <c r="G141" i="4"/>
  <c r="G141" i="6"/>
  <c r="G110" i="4"/>
  <c r="G110" i="3"/>
  <c r="G110" i="2"/>
  <c r="G110" i="6"/>
  <c r="G110" i="7"/>
  <c r="G4" i="7"/>
  <c r="G4" i="6"/>
  <c r="G4" i="1"/>
  <c r="G110" i="1"/>
  <c r="G4" i="2"/>
  <c r="G4" i="3"/>
  <c r="G4" i="4"/>
  <c r="E4" i="1"/>
  <c r="E4" i="4"/>
  <c r="G106" i="4" l="1"/>
  <c r="G107" i="4" s="1"/>
  <c r="G142" i="4" s="1"/>
  <c r="G106" i="3"/>
  <c r="G107" i="3" s="1"/>
  <c r="G142" i="3" s="1"/>
  <c r="G106" i="2"/>
  <c r="G107" i="2" s="1"/>
  <c r="G142" i="2" s="1"/>
  <c r="G106" i="1"/>
  <c r="G107" i="1" s="1"/>
  <c r="G142" i="1" s="1"/>
  <c r="E140" i="6"/>
  <c r="B104" i="7" l="1"/>
  <c r="A104" i="6"/>
  <c r="A104" i="1"/>
  <c r="C104" i="5" l="1"/>
  <c r="D104" i="5"/>
  <c r="E104" i="5"/>
  <c r="F104" i="5"/>
  <c r="A104" i="7"/>
  <c r="B105" i="6"/>
  <c r="B104" i="1"/>
  <c r="B105" i="2"/>
  <c r="A104" i="2"/>
  <c r="B105" i="3"/>
  <c r="A104" i="3"/>
  <c r="B104" i="4"/>
  <c r="A104" i="4"/>
  <c r="D132" i="5"/>
  <c r="D133" i="5"/>
  <c r="D134" i="5"/>
  <c r="D135" i="5"/>
  <c r="D136" i="5"/>
  <c r="D137" i="5"/>
  <c r="D138" i="5"/>
  <c r="D139" i="5"/>
  <c r="C136" i="5"/>
  <c r="E136" i="5"/>
  <c r="F136" i="5"/>
  <c r="B136" i="7"/>
  <c r="A136" i="7"/>
  <c r="B136" i="6"/>
  <c r="A136" i="6"/>
  <c r="B136" i="1"/>
  <c r="A136" i="1"/>
  <c r="B136" i="2"/>
  <c r="A136" i="2"/>
  <c r="B136" i="3"/>
  <c r="A136" i="3"/>
  <c r="B136" i="4"/>
  <c r="A136" i="4"/>
  <c r="C133" i="5"/>
  <c r="E133" i="5"/>
  <c r="F133" i="5"/>
  <c r="C134" i="5"/>
  <c r="E134" i="5"/>
  <c r="F134" i="5"/>
  <c r="C135" i="5"/>
  <c r="E135" i="5"/>
  <c r="F135" i="5"/>
  <c r="C137" i="5"/>
  <c r="E137" i="5"/>
  <c r="F137" i="5"/>
  <c r="C138" i="5"/>
  <c r="E138" i="5"/>
  <c r="F138" i="5"/>
  <c r="C139" i="5"/>
  <c r="E139" i="5"/>
  <c r="F139" i="5"/>
  <c r="B138" i="7"/>
  <c r="A138" i="7"/>
  <c r="A137" i="7"/>
  <c r="B138" i="6"/>
  <c r="A138" i="6"/>
  <c r="A137" i="6"/>
  <c r="B135" i="6"/>
  <c r="B138" i="1"/>
  <c r="A138" i="1"/>
  <c r="A137" i="1"/>
  <c r="B138" i="2"/>
  <c r="A138" i="2"/>
  <c r="A137" i="2"/>
  <c r="B138" i="3"/>
  <c r="A138" i="3"/>
  <c r="A137" i="3"/>
  <c r="A134" i="3"/>
  <c r="B134" i="3"/>
  <c r="B134" i="4"/>
  <c r="A134" i="4"/>
  <c r="A138" i="4"/>
  <c r="A137" i="4"/>
  <c r="B138" i="4"/>
  <c r="F116" i="5"/>
  <c r="F105" i="7" l="1"/>
  <c r="F107" i="7" s="1"/>
  <c r="F140" i="7"/>
  <c r="F105" i="6"/>
  <c r="F140" i="6"/>
  <c r="F105" i="1"/>
  <c r="F140" i="1"/>
  <c r="F105" i="2"/>
  <c r="F140" i="2"/>
  <c r="F140" i="3"/>
  <c r="F51" i="3"/>
  <c r="F105" i="3" s="1"/>
  <c r="E112" i="5"/>
  <c r="F112" i="5"/>
  <c r="E113" i="5"/>
  <c r="F113" i="5"/>
  <c r="E114" i="5"/>
  <c r="F114" i="5"/>
  <c r="E115" i="5"/>
  <c r="F115" i="5"/>
  <c r="E116" i="5"/>
  <c r="E117" i="5"/>
  <c r="F117" i="5"/>
  <c r="E118" i="5"/>
  <c r="F118" i="5"/>
  <c r="E119" i="5"/>
  <c r="F119" i="5"/>
  <c r="E120" i="5"/>
  <c r="F120" i="5"/>
  <c r="E121" i="5"/>
  <c r="F121" i="5"/>
  <c r="E122" i="5"/>
  <c r="F122" i="5"/>
  <c r="E123" i="5"/>
  <c r="F123" i="5"/>
  <c r="E124" i="5"/>
  <c r="F124" i="5"/>
  <c r="E125" i="5"/>
  <c r="F125" i="5"/>
  <c r="E126" i="5"/>
  <c r="F126" i="5"/>
  <c r="E127" i="5"/>
  <c r="F127" i="5"/>
  <c r="E128" i="5"/>
  <c r="F128" i="5"/>
  <c r="E129" i="5"/>
  <c r="F129" i="5"/>
  <c r="E130" i="5"/>
  <c r="F130" i="5"/>
  <c r="E131" i="5"/>
  <c r="F131" i="5"/>
  <c r="E132" i="5"/>
  <c r="F132" i="5"/>
  <c r="F111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5" i="5"/>
  <c r="F140" i="4"/>
  <c r="F51" i="4"/>
  <c r="F105" i="4" s="1"/>
  <c r="E51" i="4"/>
  <c r="F105" i="5" l="1"/>
  <c r="F141" i="3"/>
  <c r="F141" i="4"/>
  <c r="F141" i="7"/>
  <c r="F106" i="7" s="1"/>
  <c r="F106" i="3" s="1"/>
  <c r="F107" i="3" s="1"/>
  <c r="F142" i="3" s="1"/>
  <c r="F141" i="6"/>
  <c r="F141" i="1"/>
  <c r="F140" i="5" s="1"/>
  <c r="F141" i="2"/>
  <c r="F51" i="5"/>
  <c r="F141" i="5" l="1"/>
  <c r="F106" i="4"/>
  <c r="F107" i="4" s="1"/>
  <c r="F142" i="4" s="1"/>
  <c r="F106" i="1"/>
  <c r="F107" i="1" s="1"/>
  <c r="F142" i="1" s="1"/>
  <c r="F106" i="6"/>
  <c r="F107" i="6" s="1"/>
  <c r="F142" i="6" s="1"/>
  <c r="F106" i="2"/>
  <c r="F107" i="2" s="1"/>
  <c r="F142" i="2" s="1"/>
  <c r="C84" i="5"/>
  <c r="D84" i="5"/>
  <c r="E84" i="5"/>
  <c r="C128" i="5"/>
  <c r="D128" i="5"/>
  <c r="A120" i="7"/>
  <c r="A120" i="6"/>
  <c r="A120" i="1"/>
  <c r="A120" i="2"/>
  <c r="A120" i="3"/>
  <c r="A120" i="4"/>
  <c r="A118" i="7"/>
  <c r="A118" i="6"/>
  <c r="A118" i="1"/>
  <c r="A118" i="2"/>
  <c r="A118" i="3"/>
  <c r="A118" i="4"/>
  <c r="A117" i="7"/>
  <c r="A117" i="6"/>
  <c r="A117" i="1"/>
  <c r="A117" i="2"/>
  <c r="A117" i="4"/>
  <c r="A117" i="3"/>
  <c r="B128" i="4" l="1"/>
  <c r="A128" i="4"/>
  <c r="B128" i="3"/>
  <c r="A128" i="3"/>
  <c r="B128" i="2"/>
  <c r="A128" i="2"/>
  <c r="B128" i="1"/>
  <c r="A128" i="1"/>
  <c r="A43" i="4"/>
  <c r="A43" i="3"/>
  <c r="A43" i="2"/>
  <c r="A43" i="1"/>
  <c r="A43" i="6"/>
  <c r="A43" i="7"/>
  <c r="B128" i="6"/>
  <c r="A128" i="6"/>
  <c r="B128" i="7" l="1"/>
  <c r="A128" i="7"/>
  <c r="B84" i="7" l="1"/>
  <c r="B84" i="6"/>
  <c r="B84" i="1"/>
  <c r="B84" i="2"/>
  <c r="B84" i="3"/>
  <c r="B84" i="4"/>
  <c r="A144" i="7" l="1"/>
  <c r="E27" i="5" l="1"/>
  <c r="D27" i="5"/>
  <c r="C27" i="5"/>
  <c r="A88" i="1"/>
  <c r="E88" i="5" l="1"/>
  <c r="D88" i="5"/>
  <c r="C88" i="5"/>
  <c r="A88" i="3"/>
  <c r="B88" i="7"/>
  <c r="B88" i="6"/>
  <c r="B88" i="1"/>
  <c r="B88" i="2"/>
  <c r="B88" i="3"/>
  <c r="B88" i="4"/>
  <c r="A88" i="7"/>
  <c r="A88" i="6"/>
  <c r="A88" i="2"/>
  <c r="A88" i="4"/>
  <c r="E140" i="7" l="1"/>
  <c r="D51" i="7"/>
  <c r="E105" i="7"/>
  <c r="D51" i="6"/>
  <c r="E51" i="6"/>
  <c r="E105" i="6" s="1"/>
  <c r="E141" i="6" s="1"/>
  <c r="C51" i="6"/>
  <c r="D51" i="1"/>
  <c r="E51" i="1"/>
  <c r="E105" i="1" s="1"/>
  <c r="C51" i="1"/>
  <c r="E140" i="1"/>
  <c r="E51" i="2"/>
  <c r="E105" i="2" s="1"/>
  <c r="E140" i="2"/>
  <c r="E140" i="3"/>
  <c r="E105" i="4"/>
  <c r="D51" i="4"/>
  <c r="E51" i="3"/>
  <c r="E105" i="3" s="1"/>
  <c r="D51" i="3"/>
  <c r="E140" i="4"/>
  <c r="E111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5" i="5"/>
  <c r="E86" i="5"/>
  <c r="E87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10" i="7"/>
  <c r="E110" i="6"/>
  <c r="E110" i="1"/>
  <c r="E110" i="2"/>
  <c r="E110" i="3"/>
  <c r="E110" i="4"/>
  <c r="C4" i="6"/>
  <c r="E4" i="7"/>
  <c r="E4" i="6"/>
  <c r="E4" i="2"/>
  <c r="E4" i="3"/>
  <c r="D4" i="6"/>
  <c r="D4" i="2"/>
  <c r="D4" i="4"/>
  <c r="D4" i="3"/>
  <c r="E107" i="7" l="1"/>
  <c r="E105" i="5"/>
  <c r="E141" i="4"/>
  <c r="E51" i="5"/>
  <c r="E141" i="3"/>
  <c r="E141" i="7"/>
  <c r="E106" i="7" s="1"/>
  <c r="E141" i="1"/>
  <c r="E141" i="2"/>
  <c r="D131" i="5"/>
  <c r="C132" i="5"/>
  <c r="C42" i="5"/>
  <c r="D42" i="5"/>
  <c r="C82" i="5"/>
  <c r="D82" i="5"/>
  <c r="D105" i="3"/>
  <c r="E106" i="4" l="1"/>
  <c r="E107" i="4" s="1"/>
  <c r="E142" i="4" s="1"/>
  <c r="E106" i="2"/>
  <c r="E107" i="2" s="1"/>
  <c r="E142" i="2" s="1"/>
  <c r="E140" i="5"/>
  <c r="E141" i="5" s="1"/>
  <c r="E106" i="1"/>
  <c r="E107" i="1" s="1"/>
  <c r="E142" i="1" s="1"/>
  <c r="E106" i="3"/>
  <c r="E107" i="3" s="1"/>
  <c r="E142" i="3" s="1"/>
  <c r="E106" i="6"/>
  <c r="E107" i="6" s="1"/>
  <c r="E142" i="6" s="1"/>
  <c r="D105" i="4"/>
  <c r="H145" i="7" l="1"/>
  <c r="H145" i="6"/>
  <c r="H145" i="1"/>
  <c r="H145" i="2"/>
  <c r="H145" i="3"/>
  <c r="H145" i="4"/>
  <c r="D77" i="5" l="1"/>
  <c r="C77" i="5"/>
  <c r="D41" i="5"/>
  <c r="C41" i="5"/>
  <c r="D39" i="5" l="1"/>
  <c r="C39" i="5"/>
  <c r="D37" i="5"/>
  <c r="C37" i="5"/>
  <c r="D22" i="5"/>
  <c r="C22" i="5"/>
  <c r="D51" i="2" l="1"/>
  <c r="D105" i="2" s="1"/>
  <c r="D105" i="1"/>
  <c r="D105" i="6"/>
  <c r="D105" i="7"/>
  <c r="D105" i="5" l="1"/>
  <c r="C51" i="7"/>
  <c r="C105" i="7" s="1"/>
  <c r="C51" i="4"/>
  <c r="C105" i="4" s="1"/>
  <c r="C51" i="3"/>
  <c r="C105" i="3" s="1"/>
  <c r="C51" i="2"/>
  <c r="C105" i="2" s="1"/>
  <c r="C105" i="1"/>
  <c r="C105" i="6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51" i="5" l="1"/>
  <c r="A119" i="7" l="1"/>
  <c r="A119" i="6"/>
  <c r="A119" i="1"/>
  <c r="A119" i="2"/>
  <c r="A119" i="3"/>
  <c r="A119" i="4"/>
  <c r="D111" i="5" l="1"/>
  <c r="D5" i="5"/>
  <c r="D62" i="5" l="1"/>
  <c r="D2" i="2" l="1"/>
  <c r="D2" i="4"/>
  <c r="D100" i="5" l="1"/>
  <c r="B100" i="7"/>
  <c r="A100" i="7"/>
  <c r="B100" i="6"/>
  <c r="A100" i="6"/>
  <c r="B100" i="1"/>
  <c r="A100" i="1"/>
  <c r="B100" i="2"/>
  <c r="A100" i="2"/>
  <c r="B100" i="3"/>
  <c r="A100" i="3"/>
  <c r="B100" i="4"/>
  <c r="A100" i="4"/>
  <c r="A72" i="6" l="1"/>
  <c r="A72" i="1"/>
  <c r="A72" i="2"/>
  <c r="A72" i="3"/>
  <c r="A72" i="4"/>
  <c r="A72" i="7"/>
  <c r="A38" i="1" l="1"/>
  <c r="B38" i="1"/>
  <c r="A38" i="3" l="1"/>
  <c r="A38" i="4"/>
  <c r="B38" i="3"/>
  <c r="B38" i="4"/>
  <c r="D35" i="5" l="1"/>
  <c r="C87" i="5"/>
  <c r="D87" i="5"/>
  <c r="A18" i="7"/>
  <c r="A18" i="1"/>
  <c r="A18" i="3"/>
  <c r="A18" i="4"/>
  <c r="A107" i="6" l="1"/>
  <c r="A107" i="1"/>
  <c r="A107" i="2"/>
  <c r="A107" i="3"/>
  <c r="A107" i="4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9" i="5"/>
  <c r="C130" i="5"/>
  <c r="C131" i="5"/>
  <c r="C111" i="5"/>
  <c r="C140" i="5" l="1"/>
  <c r="C140" i="7"/>
  <c r="D110" i="7"/>
  <c r="C110" i="7"/>
  <c r="C107" i="7"/>
  <c r="D73" i="5"/>
  <c r="B73" i="7"/>
  <c r="A73" i="7"/>
  <c r="B73" i="6"/>
  <c r="A73" i="6"/>
  <c r="B73" i="1"/>
  <c r="A73" i="1"/>
  <c r="B73" i="2"/>
  <c r="A73" i="2"/>
  <c r="B73" i="3"/>
  <c r="A73" i="3"/>
  <c r="B73" i="4"/>
  <c r="A73" i="4"/>
  <c r="D4" i="7"/>
  <c r="C4" i="7"/>
  <c r="C140" i="6"/>
  <c r="C141" i="6" s="1"/>
  <c r="D110" i="6"/>
  <c r="C110" i="6"/>
  <c r="C140" i="1"/>
  <c r="C110" i="1"/>
  <c r="D4" i="1"/>
  <c r="C4" i="1"/>
  <c r="C140" i="2"/>
  <c r="C141" i="2" s="1"/>
  <c r="D110" i="2"/>
  <c r="C110" i="2"/>
  <c r="D110" i="4"/>
  <c r="C4" i="2"/>
  <c r="C110" i="3"/>
  <c r="C110" i="4"/>
  <c r="C140" i="3"/>
  <c r="C141" i="1" l="1"/>
  <c r="C141" i="7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3" i="5"/>
  <c r="C24" i="5"/>
  <c r="C25" i="5"/>
  <c r="C26" i="5"/>
  <c r="C28" i="5"/>
  <c r="C29" i="5"/>
  <c r="C30" i="5"/>
  <c r="C31" i="5"/>
  <c r="C32" i="5"/>
  <c r="C33" i="5"/>
  <c r="C34" i="5"/>
  <c r="C35" i="5"/>
  <c r="C36" i="5"/>
  <c r="C38" i="5"/>
  <c r="C40" i="5"/>
  <c r="C43" i="5"/>
  <c r="C44" i="5"/>
  <c r="C45" i="5"/>
  <c r="C46" i="5"/>
  <c r="C47" i="5"/>
  <c r="C48" i="5"/>
  <c r="C49" i="5"/>
  <c r="C50" i="5"/>
  <c r="C52" i="5"/>
  <c r="C74" i="5"/>
  <c r="C75" i="5"/>
  <c r="C76" i="5"/>
  <c r="C78" i="5"/>
  <c r="C79" i="5"/>
  <c r="C80" i="5"/>
  <c r="C81" i="5"/>
  <c r="C83" i="5"/>
  <c r="C85" i="5"/>
  <c r="C86" i="5"/>
  <c r="C89" i="5"/>
  <c r="C90" i="5"/>
  <c r="C91" i="5"/>
  <c r="C92" i="5"/>
  <c r="C93" i="5"/>
  <c r="C94" i="5"/>
  <c r="C95" i="5"/>
  <c r="C96" i="5"/>
  <c r="C97" i="5"/>
  <c r="C98" i="5"/>
  <c r="C99" i="5"/>
  <c r="C101" i="5"/>
  <c r="C102" i="5"/>
  <c r="C103" i="5"/>
  <c r="C5" i="5"/>
  <c r="C141" i="3"/>
  <c r="C4" i="3"/>
  <c r="C140" i="4"/>
  <c r="C105" i="5"/>
  <c r="C4" i="4"/>
  <c r="C106" i="7" l="1"/>
  <c r="C106" i="4" s="1"/>
  <c r="C107" i="4" s="1"/>
  <c r="C142" i="4" s="1"/>
  <c r="C141" i="4"/>
  <c r="C141" i="5" s="1"/>
  <c r="H144" i="7"/>
  <c r="H144" i="6"/>
  <c r="H144" i="1"/>
  <c r="H144" i="2"/>
  <c r="H144" i="3"/>
  <c r="H144" i="4"/>
  <c r="D129" i="5"/>
  <c r="D140" i="1"/>
  <c r="D141" i="1" s="1"/>
  <c r="C106" i="3" l="1"/>
  <c r="C107" i="3" s="1"/>
  <c r="C142" i="3" s="1"/>
  <c r="C106" i="1"/>
  <c r="C107" i="1" s="1"/>
  <c r="C142" i="1" s="1"/>
  <c r="C106" i="6"/>
  <c r="C107" i="6" s="1"/>
  <c r="C142" i="6" s="1"/>
  <c r="C106" i="2"/>
  <c r="C107" i="2" s="1"/>
  <c r="C142" i="2" s="1"/>
  <c r="D140" i="4" l="1"/>
  <c r="D141" i="4" l="1"/>
  <c r="D140" i="2"/>
  <c r="D141" i="2" s="1"/>
  <c r="D2" i="7" l="1"/>
  <c r="D2" i="6"/>
  <c r="D2" i="1"/>
  <c r="D2" i="3"/>
  <c r="D121" i="5" l="1"/>
  <c r="D95" i="5"/>
  <c r="D125" i="5" l="1"/>
  <c r="A144" i="4"/>
  <c r="D113" i="5" l="1"/>
  <c r="D107" i="7" l="1"/>
  <c r="A145" i="4" l="1"/>
  <c r="A145" i="7"/>
  <c r="D140" i="7"/>
  <c r="D141" i="7" s="1"/>
  <c r="A145" i="6"/>
  <c r="A144" i="6"/>
  <c r="D140" i="6"/>
  <c r="D141" i="6" s="1"/>
  <c r="A145" i="1"/>
  <c r="A144" i="1"/>
  <c r="A145" i="2"/>
  <c r="A144" i="2"/>
  <c r="A145" i="3"/>
  <c r="A144" i="3"/>
  <c r="D140" i="3"/>
  <c r="D130" i="5"/>
  <c r="D127" i="5"/>
  <c r="D126" i="5"/>
  <c r="D124" i="5"/>
  <c r="D123" i="5"/>
  <c r="D122" i="5"/>
  <c r="D120" i="5"/>
  <c r="D119" i="5"/>
  <c r="D118" i="5"/>
  <c r="D117" i="5"/>
  <c r="D116" i="5"/>
  <c r="D115" i="5"/>
  <c r="D114" i="5"/>
  <c r="D112" i="5"/>
  <c r="D103" i="5"/>
  <c r="D102" i="5"/>
  <c r="D101" i="5"/>
  <c r="D99" i="5"/>
  <c r="D98" i="5"/>
  <c r="D97" i="5"/>
  <c r="D96" i="5"/>
  <c r="D94" i="5"/>
  <c r="D93" i="5"/>
  <c r="D92" i="5"/>
  <c r="D91" i="5"/>
  <c r="D90" i="5"/>
  <c r="D89" i="5"/>
  <c r="D86" i="5"/>
  <c r="D85" i="5"/>
  <c r="D83" i="5"/>
  <c r="D81" i="5"/>
  <c r="D80" i="5"/>
  <c r="D79" i="5"/>
  <c r="D78" i="5"/>
  <c r="D76" i="5"/>
  <c r="D75" i="5"/>
  <c r="D74" i="5"/>
  <c r="D72" i="5"/>
  <c r="D71" i="5"/>
  <c r="D70" i="5"/>
  <c r="D69" i="5"/>
  <c r="D68" i="5"/>
  <c r="D67" i="5"/>
  <c r="D66" i="5"/>
  <c r="D65" i="5"/>
  <c r="D64" i="5"/>
  <c r="D63" i="5"/>
  <c r="D61" i="5"/>
  <c r="D60" i="5"/>
  <c r="D59" i="5"/>
  <c r="D58" i="5"/>
  <c r="D57" i="5"/>
  <c r="D56" i="5"/>
  <c r="D55" i="5"/>
  <c r="D54" i="5"/>
  <c r="D53" i="5"/>
  <c r="D52" i="5"/>
  <c r="D50" i="5"/>
  <c r="D49" i="5"/>
  <c r="D48" i="5"/>
  <c r="D47" i="5"/>
  <c r="D46" i="5"/>
  <c r="D45" i="5"/>
  <c r="D44" i="5"/>
  <c r="D43" i="5"/>
  <c r="D40" i="5"/>
  <c r="D38" i="5"/>
  <c r="D36" i="5"/>
  <c r="D34" i="5"/>
  <c r="D33" i="5"/>
  <c r="D32" i="5"/>
  <c r="D31" i="5"/>
  <c r="D30" i="5"/>
  <c r="D29" i="5"/>
  <c r="D28" i="5"/>
  <c r="D26" i="5"/>
  <c r="D25" i="5"/>
  <c r="D24" i="5"/>
  <c r="D23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141" i="3" l="1"/>
  <c r="D140" i="5" s="1"/>
  <c r="D51" i="5"/>
  <c r="D106" i="7"/>
  <c r="D141" i="5" l="1"/>
  <c r="H106" i="1"/>
  <c r="D106" i="6"/>
  <c r="D107" i="6" s="1"/>
  <c r="D142" i="6" s="1"/>
  <c r="D106" i="3"/>
  <c r="D107" i="3" s="1"/>
  <c r="D142" i="3" s="1"/>
  <c r="H106" i="2"/>
  <c r="D106" i="4"/>
  <c r="D107" i="4" s="1"/>
  <c r="D142" i="4" s="1"/>
  <c r="H106" i="6"/>
  <c r="H106" i="4"/>
  <c r="H141" i="2"/>
  <c r="H106" i="3"/>
  <c r="D106" i="1"/>
  <c r="D107" i="1" s="1"/>
  <c r="D142" i="1" s="1"/>
  <c r="D106" i="2"/>
  <c r="D107" i="2" s="1"/>
  <c r="D142" i="2" s="1"/>
</calcChain>
</file>

<file path=xl/sharedStrings.xml><?xml version="1.0" encoding="utf-8"?>
<sst xmlns="http://schemas.openxmlformats.org/spreadsheetml/2006/main" count="1099" uniqueCount="272">
  <si>
    <t>Mestský podnik Spišská Belá s.r.o.</t>
  </si>
  <si>
    <t>Podnik</t>
  </si>
  <si>
    <t>Náklady</t>
  </si>
  <si>
    <t>Účet</t>
  </si>
  <si>
    <t>Spotreba sadeníc</t>
  </si>
  <si>
    <t>Spotreba hnojiv</t>
  </si>
  <si>
    <t>Spotreba stavebného materiálu</t>
  </si>
  <si>
    <t>Spotreba náhr. dielov</t>
  </si>
  <si>
    <t>náhradné diely na pílu</t>
  </si>
  <si>
    <t>mech.prostriedky</t>
  </si>
  <si>
    <t>Spotreba PNEU</t>
  </si>
  <si>
    <t>Spotreba palív</t>
  </si>
  <si>
    <t>nafta,benzín</t>
  </si>
  <si>
    <t>vysokozdvižný vozík + mot.píla</t>
  </si>
  <si>
    <t>benzín služ.auto Renault-MEGANE</t>
  </si>
  <si>
    <t>Spotreba motorových olejov</t>
  </si>
  <si>
    <t>Spotreba tech. plynov</t>
  </si>
  <si>
    <t>Spotreba ostatného materiálu</t>
  </si>
  <si>
    <t>drobný mat.pre pestovnú činnosť</t>
  </si>
  <si>
    <t>výmena okruž.píl</t>
  </si>
  <si>
    <t>Spotreba OOPP</t>
  </si>
  <si>
    <t>ochrana a bezpečnosť práce</t>
  </si>
  <si>
    <t>Spotreba kancelárskych potrieb</t>
  </si>
  <si>
    <t xml:space="preserve">Spotreba náhr. dielov na počítače </t>
  </si>
  <si>
    <t>Spotreba čistiacich prostriedkov</t>
  </si>
  <si>
    <t>Spotreba DHIM do 1 700 €</t>
  </si>
  <si>
    <t>drobná mechanizácia</t>
  </si>
  <si>
    <t>nákup drobného materiálu</t>
  </si>
  <si>
    <t>Spotreba chemikálií</t>
  </si>
  <si>
    <t>vnútropodnikové prevody - materiál</t>
  </si>
  <si>
    <t>posypový materiál</t>
  </si>
  <si>
    <t>prevody mat. z iných stredísk</t>
  </si>
  <si>
    <t>Spotreba vlastnej výroby/drevná hmota/</t>
  </si>
  <si>
    <t>Spotreba elektrickej energie</t>
  </si>
  <si>
    <t>Spotreba plynu</t>
  </si>
  <si>
    <t>Spotreba vody,stočné</t>
  </si>
  <si>
    <t>Spotreba neskladovaných materiálov</t>
  </si>
  <si>
    <t>Opravy a údržby nestavebné</t>
  </si>
  <si>
    <t>opravy mech.prostriedkov</t>
  </si>
  <si>
    <t>Vnútropodnikové náklady- opravy a údržba</t>
  </si>
  <si>
    <t>Cestovné (služobné cesty/</t>
  </si>
  <si>
    <t>Náklady na reprezentáciu</t>
  </si>
  <si>
    <t>Poštovné poplatky</t>
  </si>
  <si>
    <t>Náklady na reklamu</t>
  </si>
  <si>
    <t>Prepravné náklady odbytové</t>
  </si>
  <si>
    <t>Prepravné náklady ostatné</t>
  </si>
  <si>
    <t>dovoz drevnej hmoty</t>
  </si>
  <si>
    <t>dovoz materiálu cudzími</t>
  </si>
  <si>
    <t>Telef.poplatky,rozhlas</t>
  </si>
  <si>
    <t xml:space="preserve">Náhrady za použív.vlastného náradia </t>
  </si>
  <si>
    <t>51824,26,27</t>
  </si>
  <si>
    <t>Provízie-odmeny za sprostredkovanie</t>
  </si>
  <si>
    <t>nákup stravných lístkov</t>
  </si>
  <si>
    <t>práce cudzími dodávateľmi</t>
  </si>
  <si>
    <t>dodávateľské práce cudzími</t>
  </si>
  <si>
    <t>Kurzy, školenia, semináre</t>
  </si>
  <si>
    <t>Vnútropodnikové náklady - služby</t>
  </si>
  <si>
    <t>práce pre iné strediská</t>
  </si>
  <si>
    <t>Nájomné za lesný pôdný fond</t>
  </si>
  <si>
    <t>nájomná zmluva s mestom</t>
  </si>
  <si>
    <t>Nájomné za horárne</t>
  </si>
  <si>
    <t>Nájomné za skládku TKO</t>
  </si>
  <si>
    <t>Nájomné za areál MPSB</t>
  </si>
  <si>
    <t>Nájomné za kamenolom</t>
  </si>
  <si>
    <t>Mzdové náklady</t>
  </si>
  <si>
    <t>z toho:</t>
  </si>
  <si>
    <t xml:space="preserve">základné platy R  </t>
  </si>
  <si>
    <t xml:space="preserve">základné platy THP </t>
  </si>
  <si>
    <t xml:space="preserve">pohyblivá zložka miezd R </t>
  </si>
  <si>
    <t xml:space="preserve">náhrady miezd R  </t>
  </si>
  <si>
    <t xml:space="preserve">náhrady miezd THP </t>
  </si>
  <si>
    <t xml:space="preserve">príplatky za prácu nadčas v prac. dni </t>
  </si>
  <si>
    <t xml:space="preserve">prípl. za prácu nadčas, v sobotu,nedeľu,sviatok </t>
  </si>
  <si>
    <t>príplatky za pohotovosť</t>
  </si>
  <si>
    <t>príplatky za prácu v noci</t>
  </si>
  <si>
    <t>príplatky za údržbu vozidiel</t>
  </si>
  <si>
    <t xml:space="preserve">osobné ohodnotenie THP </t>
  </si>
  <si>
    <t>príplatky za fyz. namáhavé práce</t>
  </si>
  <si>
    <t xml:space="preserve">odmeny THP </t>
  </si>
  <si>
    <t xml:space="preserve">naturálie THP - palivové drevo,byty </t>
  </si>
  <si>
    <t>odchodné</t>
  </si>
  <si>
    <t>odstupné</t>
  </si>
  <si>
    <t>odmeny  jubilejné</t>
  </si>
  <si>
    <t>odmeny - odchod do dôchodku</t>
  </si>
  <si>
    <t>Odvody - zdrav., nemoc., úrazové 12,2%</t>
  </si>
  <si>
    <t>52410,20,21,30</t>
  </si>
  <si>
    <t>Odvody-star.,inval.-nezam.,garanč.,rezrv.,23,%</t>
  </si>
  <si>
    <t>52510,20,30,40,50</t>
  </si>
  <si>
    <t>Príspevok na stravovanie pracovníkov</t>
  </si>
  <si>
    <t>Nemocenské dávky - organizácia</t>
  </si>
  <si>
    <t>Tvorba sociálneho fondu</t>
  </si>
  <si>
    <t>Dopl.dôchodkové pripoistenie</t>
  </si>
  <si>
    <t>Daň z motor.vozidiel</t>
  </si>
  <si>
    <t>Ostatné poplatky</t>
  </si>
  <si>
    <t>53810,11,20,21</t>
  </si>
  <si>
    <t>poplatok za certifikáciu</t>
  </si>
  <si>
    <t>Dary, sponzorské príspevky</t>
  </si>
  <si>
    <t>Odpis nevymožiteľných pohľadávok</t>
  </si>
  <si>
    <t>Pokuty a penále</t>
  </si>
  <si>
    <t xml:space="preserve">Ostatné náklady </t>
  </si>
  <si>
    <t>Zľavy poskytnuté MsZ</t>
  </si>
  <si>
    <t>Manká a škody</t>
  </si>
  <si>
    <t>Rekultivácia skládky</t>
  </si>
  <si>
    <t>Odpisy DHIM  a DNIM</t>
  </si>
  <si>
    <t>zákonné odpisy</t>
  </si>
  <si>
    <t>Odpisy z dotácii</t>
  </si>
  <si>
    <t>55101-07</t>
  </si>
  <si>
    <t>rekonštrucia les.ciest (fondy)</t>
  </si>
  <si>
    <t>Leasing - úroky</t>
  </si>
  <si>
    <t>Úroky z invest.úveru</t>
  </si>
  <si>
    <t>Bankové poplatky</t>
  </si>
  <si>
    <t>56310, 56810</t>
  </si>
  <si>
    <t>Poistné budovy</t>
  </si>
  <si>
    <t>garáže</t>
  </si>
  <si>
    <t>Zák. poistné dopr. prostriedky</t>
  </si>
  <si>
    <t>Havarijné poistné dopr. prostr.</t>
  </si>
  <si>
    <t>Poistné - pracovníci</t>
  </si>
  <si>
    <t>Náklady spolu</t>
  </si>
  <si>
    <t>Správna réžia</t>
  </si>
  <si>
    <t>Výnosy</t>
  </si>
  <si>
    <t>Tržby za samovýrobu</t>
  </si>
  <si>
    <t>Tržby za predaj dreva na pni</t>
  </si>
  <si>
    <t>Tržby za vlastné výrobky / drevná hmota /</t>
  </si>
  <si>
    <t>Tržby za rezivo</t>
  </si>
  <si>
    <t>Tržby iné /nájomné/</t>
  </si>
  <si>
    <t xml:space="preserve">Tržby vnútropodnikové /výrobky/ </t>
  </si>
  <si>
    <t>rezivo pre iné strediská</t>
  </si>
  <si>
    <t>štrk pre iné strediská</t>
  </si>
  <si>
    <t>výkopové práce,osvetlenie a iné</t>
  </si>
  <si>
    <t>Tržby za stavebné práce</t>
  </si>
  <si>
    <t>stavebné akcie</t>
  </si>
  <si>
    <t>Tržby - kamenolom</t>
  </si>
  <si>
    <t>predaj štrku cudzím</t>
  </si>
  <si>
    <t xml:space="preserve">Tržby - skládka TKO </t>
  </si>
  <si>
    <t>Tržby za služobné byty</t>
  </si>
  <si>
    <t>Šarpanec,Ždiar</t>
  </si>
  <si>
    <t>Tržby vnútropodnikové /služby/</t>
  </si>
  <si>
    <t>Zmena stavu nedokončenej výroby</t>
  </si>
  <si>
    <t>Zmena stavu zásob - sadenice</t>
  </si>
  <si>
    <t>Ostatné dotácie - cesty</t>
  </si>
  <si>
    <t>64804-07</t>
  </si>
  <si>
    <t>Zučtovanie rezerv</t>
  </si>
  <si>
    <t>Výnosy spolu</t>
  </si>
  <si>
    <t>Hospodársky výsledok</t>
  </si>
  <si>
    <t xml:space="preserve">Poznámky  </t>
  </si>
  <si>
    <t>11 lesy</t>
  </si>
  <si>
    <t>22 služby</t>
  </si>
  <si>
    <t>33 píla</t>
  </si>
  <si>
    <t>44 stavby</t>
  </si>
  <si>
    <t>45 kamenolom</t>
  </si>
  <si>
    <t>99 Ústredie</t>
  </si>
  <si>
    <t xml:space="preserve">Tržby za služby iné </t>
  </si>
  <si>
    <t>Úroky bankám</t>
  </si>
  <si>
    <t>Tržby lesnícke íné</t>
  </si>
  <si>
    <t xml:space="preserve">Správna réžia - Koeficient </t>
  </si>
  <si>
    <t>Správna réžia - Koeficient</t>
  </si>
  <si>
    <t>ochrana a bezpečnosť práce (oblečenieR+THP)</t>
  </si>
  <si>
    <t>Spotreba hnojivo, krmivo</t>
  </si>
  <si>
    <t>doručenie a balne dejeuner</t>
  </si>
  <si>
    <t>Trafic, Mitsubishi</t>
  </si>
  <si>
    <t>kancelárie a dielňa + 50€ píla</t>
  </si>
  <si>
    <t>opravy mot.vozidiel + 200€ píla</t>
  </si>
  <si>
    <t>Nájomné za lesný pôdný fond + pôda</t>
  </si>
  <si>
    <t>mesto nájomne znížilo na 1€+poľnohospodárska pôda za1€</t>
  </si>
  <si>
    <t>zimná údržba</t>
  </si>
  <si>
    <t>45 kameňolom</t>
  </si>
  <si>
    <t>zákonná finančná rezerva LOM</t>
  </si>
  <si>
    <t>Hospodársky výsledok s réžiou</t>
  </si>
  <si>
    <t xml:space="preserve">    Hospodársky výsledok s réžiou</t>
  </si>
  <si>
    <t>Hospodársky výsledok bez réžie</t>
  </si>
  <si>
    <t>Hospodársky výsledok s réžoiu</t>
  </si>
  <si>
    <t xml:space="preserve"> dovolenky a prekážky zo strany zamestnanca</t>
  </si>
  <si>
    <t>obsluha kuka nádob</t>
  </si>
  <si>
    <t>osobné vozidlá (MITSUBISHI, TRAFIK)</t>
  </si>
  <si>
    <t>Man. Kuku, ramenáč, iveco, plošina, traktor</t>
  </si>
  <si>
    <t>uloženie odpadu na skládku</t>
  </si>
  <si>
    <t>plošina,iveco-separ.muticar-sypač</t>
  </si>
  <si>
    <t xml:space="preserve"> Opel. Pegote, Tatra, Liaz, JCB, Caterpillar</t>
  </si>
  <si>
    <t>Megan</t>
  </si>
  <si>
    <t>diaľ.poplatky a kolky,tahograf,exekúcie</t>
  </si>
  <si>
    <t>Tržby z predaja HIM</t>
  </si>
  <si>
    <t>Bc. Peter Novajovský</t>
  </si>
  <si>
    <t>Konateľ spoločnosti</t>
  </si>
  <si>
    <t>Skutočnosť 2014</t>
  </si>
  <si>
    <t>Odmeny členom organ. spoločnosti</t>
  </si>
  <si>
    <t xml:space="preserve">Tržby z predaja NIM a  HIM </t>
  </si>
  <si>
    <t>Náklady spolu s réžiou</t>
  </si>
  <si>
    <t>nájomná zmluva s mestom + KARDOLINA-hajenka za rok 2014 +2015 (192 +1=193 €) + 3 chaty za 1€ + areal Šarpanec za 1€</t>
  </si>
  <si>
    <t>členovia lesnej stráže ukončenie</t>
  </si>
  <si>
    <t>Ostatné platby sankčného charakteru</t>
  </si>
  <si>
    <t>Spotreba DHIM do1 700€</t>
  </si>
  <si>
    <t>brúsenie píl, opravy, školenie</t>
  </si>
  <si>
    <t>O2</t>
  </si>
  <si>
    <t>o2</t>
  </si>
  <si>
    <t>51826,27,28,29</t>
  </si>
  <si>
    <t>Príplatky:mot. vozidla, Pc sieť, prac. skupina</t>
  </si>
  <si>
    <t>vlast.tel.zušené od1.4.2015, PC sieť+prac. skupina</t>
  </si>
  <si>
    <t>cudzí odberatelia DREPAL a iné rezivo</t>
  </si>
  <si>
    <t xml:space="preserve">horáreň Ždiar a Šarpanec </t>
  </si>
  <si>
    <t>pílnica a sklad pilín , + 283€ píla</t>
  </si>
  <si>
    <t>Dohody - práce</t>
  </si>
  <si>
    <t>Poistné majetok a stroje</t>
  </si>
  <si>
    <t>poplatok mestu za uloženie TKO,exekúcie, verejné obstarávanie</t>
  </si>
  <si>
    <t>príplatok za nadčas vo sviatok</t>
  </si>
  <si>
    <t>prípl. za prácu nadčas, v sobotu,nedeľu</t>
  </si>
  <si>
    <t>Intermedea</t>
  </si>
  <si>
    <t>zákonná finančná rezerva podľa uloženia TKO</t>
  </si>
  <si>
    <t>materiál na údržbu</t>
  </si>
  <si>
    <t>skládka TKO</t>
  </si>
  <si>
    <t>práce z iných stredísk</t>
  </si>
  <si>
    <t>iné strediská</t>
  </si>
  <si>
    <t>poplatok zo zákona-rádio, Telekom, o2</t>
  </si>
  <si>
    <t>vrátnica</t>
  </si>
  <si>
    <t>Tržby iné</t>
  </si>
  <si>
    <t>vrátené súdne poplatky</t>
  </si>
  <si>
    <t>Ostatné služby</t>
  </si>
  <si>
    <t xml:space="preserve">Tržby iné </t>
  </si>
  <si>
    <t>krádeže</t>
  </si>
  <si>
    <t>nájomné včelín</t>
  </si>
  <si>
    <t>iné strediska</t>
  </si>
  <si>
    <t>Ost.spotreba-rozdiely zo zaokruhľovania</t>
  </si>
  <si>
    <t>doch. Systém</t>
  </si>
  <si>
    <t>Telef.poplatky,internet, iné služby</t>
  </si>
  <si>
    <t>Nákup diaľničných známok, mýta</t>
  </si>
  <si>
    <t>51825,26,27</t>
  </si>
  <si>
    <t>Prenájom techniky</t>
  </si>
  <si>
    <t>Náklady na poradenskú službu</t>
  </si>
  <si>
    <t>Dotácia z mesta</t>
  </si>
  <si>
    <t>Zostatková cena predaného hmot.majetku</t>
  </si>
  <si>
    <t>Ost.pokuty a penále, úroky z omeškania</t>
  </si>
  <si>
    <t>Náklady na audit a ved. Účtovníctva</t>
  </si>
  <si>
    <t>Skutočnosť 2015</t>
  </si>
  <si>
    <t>Plánovaný audit a následná rekonšt. Kotolne</t>
  </si>
  <si>
    <t>Ostatné prevádzkové náklady</t>
  </si>
  <si>
    <t>Opravy údržby stavebné</t>
  </si>
  <si>
    <t>zvýšená spotreba na mech.prostr.</t>
  </si>
  <si>
    <t>Zmluvy pokuty a penále</t>
  </si>
  <si>
    <t>Dotácie ÚPSVaR</t>
  </si>
  <si>
    <t>Vypracovala vedúca ES Mgr. Jana Zuberecová</t>
  </si>
  <si>
    <t>Tržby za služby ostatné</t>
  </si>
  <si>
    <t xml:space="preserve">Tržby separovaný zber </t>
  </si>
  <si>
    <t>Tržby za služby</t>
  </si>
  <si>
    <t>Tržby za dopravu</t>
  </si>
  <si>
    <t>Tržby - kameňolom</t>
  </si>
  <si>
    <t>Tržby za tovar</t>
  </si>
  <si>
    <t xml:space="preserve">nájom-poľovníci </t>
  </si>
  <si>
    <t>servisné služby program.vybavenia-SOFTIP,Coolcentrum,GPS,Geometria,kamerový systém,WC</t>
  </si>
  <si>
    <t>JUDr. Murárová</t>
  </si>
  <si>
    <t>Plán 2017</t>
  </si>
  <si>
    <t>kontroly, revízie</t>
  </si>
  <si>
    <t>Príplatok na auta-zalesňovanie</t>
  </si>
  <si>
    <t>Pripojenie k účtu</t>
  </si>
  <si>
    <t>Zmluva o poskyt.prác a služieb pre LESY</t>
  </si>
  <si>
    <t>Bankové úroky - zdanené</t>
  </si>
  <si>
    <t>Bankové úroky -  nezdanené</t>
  </si>
  <si>
    <t>Tržby ostatné-dotácie z EÚ</t>
  </si>
  <si>
    <t>Daň z prijmov PO</t>
  </si>
  <si>
    <t>Skutočnosť2015</t>
  </si>
  <si>
    <t>Skutočnost 2015</t>
  </si>
  <si>
    <t>Náklady na audit a ved. účtovníctva</t>
  </si>
  <si>
    <t>Skutočnosť 2016</t>
  </si>
  <si>
    <t>Plnenie 2017</t>
  </si>
  <si>
    <t>Stutočnosť2016</t>
  </si>
  <si>
    <t>MESIAC Január 2017</t>
  </si>
  <si>
    <t xml:space="preserve"> Plán na rok 2017</t>
  </si>
  <si>
    <t>ISO. Audit, Zákony</t>
  </si>
  <si>
    <t>PC sieť+prac. skupina</t>
  </si>
  <si>
    <t>Man, Man,Kuku,Traktor</t>
  </si>
  <si>
    <t>ENVIPAK</t>
  </si>
  <si>
    <t>Konces.pop.diaľ.poplatok,kolky,exekúcie</t>
  </si>
  <si>
    <t>V Spišskej Belej 04.04.2017</t>
  </si>
  <si>
    <t>Plán schválený: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</si>
</sst>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\ [$€-1]"/>
    <numFmt numFmtId="165" formatCode="#,##0\ [$€-40B]"/>
    <numFmt numFmtId="166" formatCode="[$-F800]dddd\,\ mmmm\ dd\,\ yyyy"/>
    <numFmt numFmtId="167" formatCode="#,##0\ &quot;EUR&quot;"/>
    <numFmt numFmtId="168" formatCode="#,##0\ [$€-1];[Red]#,##0\ [$€-1]"/>
    <numFmt numFmtId="169" formatCode="0.0000"/>
    <numFmt numFmtId="170" formatCode="#,##0.000000"/>
    <numFmt numFmtId="171" formatCode="_-* #,##0\ [$€-1]_-;\-* #,##0\ [$€-1]_-;_-* &quot;-&quot;\ [$€-1]_-;_-@_-"/>
  </numFmts>
  <fonts count="19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sz val="8"/>
      <color rgb="FF7030A0"/>
      <name val="Arial"/>
      <family val="2"/>
      <charset val="238"/>
    </font>
    <font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20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CC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6">
    <xf numFmtId="0" fontId="0" fillId="0" borderId="0" xfId="0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/>
    <xf numFmtId="3" fontId="1" fillId="0" borderId="0" xfId="0" applyNumberFormat="1" applyFont="1"/>
    <xf numFmtId="1" fontId="1" fillId="0" borderId="0" xfId="0" applyNumberFormat="1" applyFont="1"/>
    <xf numFmtId="0" fontId="1" fillId="0" borderId="0" xfId="0" applyNumberFormat="1" applyFont="1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5" fillId="0" borderId="0" xfId="0" applyFont="1" applyBorder="1"/>
    <xf numFmtId="0" fontId="1" fillId="0" borderId="0" xfId="0" applyFont="1" applyFill="1" applyBorder="1"/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indent="1"/>
    </xf>
    <xf numFmtId="0" fontId="6" fillId="0" borderId="21" xfId="0" applyNumberFormat="1" applyFont="1" applyBorder="1" applyAlignment="1">
      <alignment horizontal="left" vertical="center" wrapText="1" indent="1"/>
    </xf>
    <xf numFmtId="0" fontId="6" fillId="0" borderId="13" xfId="0" applyNumberFormat="1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/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8" fillId="0" borderId="0" xfId="0" applyNumberFormat="1" applyFont="1" applyBorder="1"/>
    <xf numFmtId="0" fontId="10" fillId="0" borderId="0" xfId="0" applyFont="1" applyBorder="1"/>
    <xf numFmtId="0" fontId="1" fillId="0" borderId="9" xfId="0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164" fontId="1" fillId="0" borderId="23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0" fontId="9" fillId="0" borderId="0" xfId="0" applyFont="1" applyBorder="1"/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1" fillId="0" borderId="16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1" fillId="0" borderId="18" xfId="0" applyFont="1" applyBorder="1" applyAlignment="1">
      <alignment horizontal="left" vertical="center" indent="1"/>
    </xf>
    <xf numFmtId="0" fontId="1" fillId="0" borderId="24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7" fillId="0" borderId="0" xfId="0" applyFont="1" applyBorder="1"/>
    <xf numFmtId="0" fontId="7" fillId="0" borderId="0" xfId="0" applyNumberFormat="1" applyFont="1" applyBorder="1"/>
    <xf numFmtId="3" fontId="7" fillId="0" borderId="0" xfId="0" applyNumberFormat="1" applyFont="1" applyBorder="1"/>
    <xf numFmtId="3" fontId="9" fillId="0" borderId="0" xfId="0" applyNumberFormat="1" applyFont="1" applyBorder="1"/>
    <xf numFmtId="0" fontId="1" fillId="0" borderId="0" xfId="0" applyFont="1" applyBorder="1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indent="2"/>
    </xf>
    <xf numFmtId="17" fontId="8" fillId="0" borderId="0" xfId="0" applyNumberFormat="1" applyFont="1" applyBorder="1"/>
    <xf numFmtId="164" fontId="1" fillId="0" borderId="4" xfId="0" applyNumberFormat="1" applyFont="1" applyBorder="1" applyAlignment="1">
      <alignment horizontal="left" vertical="center" indent="1"/>
    </xf>
    <xf numFmtId="164" fontId="4" fillId="2" borderId="9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left" vertical="center" indent="1"/>
    </xf>
    <xf numFmtId="0" fontId="1" fillId="3" borderId="1" xfId="0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0" xfId="0" applyFont="1" applyFill="1"/>
    <xf numFmtId="0" fontId="14" fillId="0" borderId="0" xfId="0" applyFont="1"/>
    <xf numFmtId="0" fontId="15" fillId="0" borderId="0" xfId="0" applyFont="1" applyAlignment="1">
      <alignment vertical="center"/>
    </xf>
    <xf numFmtId="0" fontId="1" fillId="3" borderId="17" xfId="0" applyFont="1" applyFill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/>
    <xf numFmtId="164" fontId="4" fillId="0" borderId="0" xfId="0" applyNumberFormat="1" applyFont="1"/>
    <xf numFmtId="0" fontId="8" fillId="0" borderId="0" xfId="0" applyNumberFormat="1" applyFont="1" applyBorder="1" applyAlignment="1"/>
    <xf numFmtId="166" fontId="9" fillId="0" borderId="0" xfId="0" applyNumberFormat="1" applyFont="1" applyBorder="1" applyAlignment="1"/>
    <xf numFmtId="0" fontId="6" fillId="0" borderId="21" xfId="0" applyNumberFormat="1" applyFont="1" applyBorder="1" applyAlignment="1">
      <alignment vertical="center" wrapText="1"/>
    </xf>
    <xf numFmtId="3" fontId="1" fillId="3" borderId="4" xfId="0" applyNumberFormat="1" applyFont="1" applyFill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8" fillId="0" borderId="0" xfId="0" applyFont="1" applyBorder="1" applyAlignment="1">
      <alignment horizontal="left"/>
    </xf>
    <xf numFmtId="166" fontId="10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left" vertical="center"/>
    </xf>
    <xf numFmtId="3" fontId="1" fillId="3" borderId="4" xfId="0" applyNumberFormat="1" applyFont="1" applyFill="1" applyBorder="1" applyAlignment="1">
      <alignment horizontal="left" vertical="center"/>
    </xf>
    <xf numFmtId="3" fontId="1" fillId="0" borderId="24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3" fontId="4" fillId="0" borderId="4" xfId="0" applyNumberFormat="1" applyFont="1" applyBorder="1" applyAlignment="1">
      <alignment vertical="center"/>
    </xf>
    <xf numFmtId="0" fontId="4" fillId="0" borderId="14" xfId="0" applyFont="1" applyBorder="1" applyAlignment="1">
      <alignment horizontal="left" vertical="center" indent="1"/>
    </xf>
    <xf numFmtId="0" fontId="4" fillId="0" borderId="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left" vertical="center" indent="1"/>
    </xf>
    <xf numFmtId="3" fontId="4" fillId="0" borderId="4" xfId="0" applyNumberFormat="1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164" fontId="1" fillId="0" borderId="29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4" fillId="0" borderId="27" xfId="0" applyFont="1" applyBorder="1" applyAlignment="1">
      <alignment horizontal="left" vertical="center" indent="1"/>
    </xf>
    <xf numFmtId="3" fontId="4" fillId="0" borderId="15" xfId="0" applyNumberFormat="1" applyFont="1" applyBorder="1" applyAlignment="1">
      <alignment vertical="center"/>
    </xf>
    <xf numFmtId="0" fontId="4" fillId="0" borderId="25" xfId="0" applyFont="1" applyBorder="1" applyAlignment="1">
      <alignment horizontal="left" vertical="center" indent="1"/>
    </xf>
    <xf numFmtId="0" fontId="1" fillId="0" borderId="26" xfId="0" applyNumberFormat="1" applyFont="1" applyBorder="1" applyAlignment="1">
      <alignment vertical="center"/>
    </xf>
    <xf numFmtId="0" fontId="7" fillId="3" borderId="0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3" fontId="9" fillId="3" borderId="0" xfId="0" applyNumberFormat="1" applyFont="1" applyFill="1" applyBorder="1"/>
    <xf numFmtId="0" fontId="7" fillId="3" borderId="0" xfId="0" applyNumberFormat="1" applyFont="1" applyFill="1" applyBorder="1"/>
    <xf numFmtId="0" fontId="1" fillId="3" borderId="22" xfId="0" applyFont="1" applyFill="1" applyBorder="1" applyAlignment="1">
      <alignment horizontal="left" vertical="center" indent="1"/>
    </xf>
    <xf numFmtId="0" fontId="1" fillId="3" borderId="23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vertical="center"/>
    </xf>
    <xf numFmtId="164" fontId="1" fillId="3" borderId="0" xfId="0" applyNumberFormat="1" applyFont="1" applyFill="1" applyBorder="1"/>
    <xf numFmtId="164" fontId="12" fillId="3" borderId="0" xfId="0" applyNumberFormat="1" applyFont="1" applyFill="1" applyBorder="1"/>
    <xf numFmtId="0" fontId="12" fillId="0" borderId="0" xfId="0" applyFont="1" applyBorder="1"/>
    <xf numFmtId="164" fontId="1" fillId="0" borderId="0" xfId="0" applyNumberFormat="1" applyFont="1" applyBorder="1"/>
    <xf numFmtId="0" fontId="4" fillId="0" borderId="0" xfId="0" applyFont="1" applyBorder="1"/>
    <xf numFmtId="164" fontId="4" fillId="0" borderId="0" xfId="0" applyNumberFormat="1" applyFont="1" applyBorder="1"/>
    <xf numFmtId="0" fontId="4" fillId="0" borderId="0" xfId="0" applyFont="1" applyBorder="1" applyAlignment="1">
      <alignment vertical="center"/>
    </xf>
    <xf numFmtId="0" fontId="0" fillId="0" borderId="0" xfId="0" applyBorder="1"/>
    <xf numFmtId="3" fontId="1" fillId="0" borderId="32" xfId="0" applyNumberFormat="1" applyFont="1" applyBorder="1" applyAlignment="1">
      <alignment horizontal="left" vertical="center"/>
    </xf>
    <xf numFmtId="3" fontId="1" fillId="3" borderId="24" xfId="0" applyNumberFormat="1" applyFont="1" applyFill="1" applyBorder="1" applyAlignment="1">
      <alignment vertical="center"/>
    </xf>
    <xf numFmtId="1" fontId="8" fillId="0" borderId="0" xfId="0" applyNumberFormat="1" applyFont="1" applyBorder="1" applyAlignment="1">
      <alignment horizontal="left"/>
    </xf>
    <xf numFmtId="166" fontId="9" fillId="0" borderId="0" xfId="0" applyNumberFormat="1" applyFont="1" applyBorder="1" applyAlignment="1">
      <alignment horizontal="left"/>
    </xf>
    <xf numFmtId="0" fontId="6" fillId="0" borderId="30" xfId="0" applyNumberFormat="1" applyFont="1" applyBorder="1" applyAlignment="1">
      <alignment horizontal="left" vertical="center" wrapText="1"/>
    </xf>
    <xf numFmtId="3" fontId="1" fillId="0" borderId="31" xfId="0" applyNumberFormat="1" applyFont="1" applyBorder="1" applyAlignment="1">
      <alignment horizontal="left" vertical="center"/>
    </xf>
    <xf numFmtId="3" fontId="1" fillId="3" borderId="32" xfId="0" applyNumberFormat="1" applyFont="1" applyFill="1" applyBorder="1" applyAlignment="1">
      <alignment horizontal="left" vertical="center"/>
    </xf>
    <xf numFmtId="3" fontId="1" fillId="0" borderId="32" xfId="0" applyNumberFormat="1" applyFont="1" applyBorder="1" applyAlignment="1">
      <alignment horizontal="left" vertical="center" wrapText="1"/>
    </xf>
    <xf numFmtId="3" fontId="1" fillId="0" borderId="33" xfId="0" applyNumberFormat="1" applyFont="1" applyBorder="1" applyAlignment="1">
      <alignment horizontal="left" vertical="center"/>
    </xf>
    <xf numFmtId="3" fontId="4" fillId="0" borderId="34" xfId="0" applyNumberFormat="1" applyFont="1" applyBorder="1" applyAlignment="1">
      <alignment horizontal="left" vertical="center"/>
    </xf>
    <xf numFmtId="3" fontId="4" fillId="0" borderId="32" xfId="0" applyNumberFormat="1" applyFont="1" applyBorder="1" applyAlignment="1">
      <alignment horizontal="left" vertical="center"/>
    </xf>
    <xf numFmtId="3" fontId="4" fillId="0" borderId="35" xfId="0" applyNumberFormat="1" applyFont="1" applyBorder="1" applyAlignment="1">
      <alignment horizontal="left" vertical="center"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/>
    <xf numFmtId="166" fontId="7" fillId="0" borderId="0" xfId="0" applyNumberFormat="1" applyFont="1" applyBorder="1" applyAlignment="1"/>
    <xf numFmtId="3" fontId="8" fillId="3" borderId="0" xfId="0" applyNumberFormat="1" applyFont="1" applyFill="1" applyBorder="1" applyAlignment="1"/>
    <xf numFmtId="166" fontId="9" fillId="3" borderId="0" xfId="0" applyNumberFormat="1" applyFont="1" applyFill="1" applyBorder="1" applyAlignment="1"/>
    <xf numFmtId="0" fontId="8" fillId="3" borderId="0" xfId="0" applyFont="1" applyFill="1" applyBorder="1" applyAlignment="1"/>
    <xf numFmtId="0" fontId="1" fillId="0" borderId="0" xfId="0" applyFont="1" applyBorder="1" applyAlignment="1"/>
    <xf numFmtId="3" fontId="1" fillId="0" borderId="26" xfId="0" applyNumberFormat="1" applyFont="1" applyBorder="1" applyAlignment="1">
      <alignment vertical="center"/>
    </xf>
    <xf numFmtId="0" fontId="8" fillId="0" borderId="0" xfId="0" applyFont="1" applyBorder="1" applyAlignment="1"/>
    <xf numFmtId="166" fontId="10" fillId="0" borderId="0" xfId="0" applyNumberFormat="1" applyFont="1" applyBorder="1" applyAlignment="1"/>
    <xf numFmtId="3" fontId="8" fillId="0" borderId="0" xfId="0" applyNumberFormat="1" applyFont="1" applyBorder="1" applyAlignment="1"/>
    <xf numFmtId="3" fontId="1" fillId="0" borderId="10" xfId="0" applyNumberFormat="1" applyFont="1" applyBorder="1" applyAlignment="1">
      <alignment vertical="center"/>
    </xf>
    <xf numFmtId="0" fontId="16" fillId="0" borderId="12" xfId="0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right"/>
    </xf>
    <xf numFmtId="168" fontId="9" fillId="0" borderId="0" xfId="0" applyNumberFormat="1" applyFont="1" applyBorder="1" applyAlignment="1">
      <alignment horizontal="right"/>
    </xf>
    <xf numFmtId="168" fontId="4" fillId="0" borderId="9" xfId="0" applyNumberFormat="1" applyFont="1" applyBorder="1" applyAlignment="1">
      <alignment horizontal="right" vertical="center"/>
    </xf>
    <xf numFmtId="168" fontId="1" fillId="0" borderId="0" xfId="0" applyNumberFormat="1" applyFont="1" applyBorder="1" applyAlignment="1">
      <alignment horizontal="right" vertical="center"/>
    </xf>
    <xf numFmtId="168" fontId="1" fillId="0" borderId="0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168" fontId="1" fillId="0" borderId="0" xfId="0" applyNumberFormat="1" applyFont="1" applyAlignment="1">
      <alignment horizontal="right"/>
    </xf>
    <xf numFmtId="164" fontId="8" fillId="0" borderId="0" xfId="0" applyNumberFormat="1" applyFont="1" applyBorder="1"/>
    <xf numFmtId="164" fontId="9" fillId="0" borderId="0" xfId="0" applyNumberFormat="1" applyFont="1" applyBorder="1"/>
    <xf numFmtId="164" fontId="1" fillId="0" borderId="0" xfId="0" applyNumberFormat="1" applyFont="1" applyBorder="1" applyAlignment="1">
      <alignment vertical="center"/>
    </xf>
    <xf numFmtId="164" fontId="10" fillId="0" borderId="0" xfId="0" applyNumberFormat="1" applyFont="1" applyBorder="1"/>
    <xf numFmtId="164" fontId="2" fillId="0" borderId="0" xfId="0" applyNumberFormat="1" applyFont="1" applyBorder="1"/>
    <xf numFmtId="3" fontId="1" fillId="0" borderId="1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2" fillId="0" borderId="0" xfId="0" applyNumberFormat="1" applyFont="1" applyBorder="1"/>
    <xf numFmtId="3" fontId="2" fillId="0" borderId="0" xfId="0" applyNumberFormat="1" applyFont="1" applyBorder="1" applyAlignment="1">
      <alignment vertical="center"/>
    </xf>
    <xf numFmtId="169" fontId="4" fillId="0" borderId="1" xfId="0" applyNumberFormat="1" applyFont="1" applyBorder="1" applyAlignment="1">
      <alignment vertical="center"/>
    </xf>
    <xf numFmtId="3" fontId="7" fillId="3" borderId="0" xfId="0" applyNumberFormat="1" applyFont="1" applyFill="1" applyBorder="1"/>
    <xf numFmtId="3" fontId="4" fillId="3" borderId="9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3" fontId="1" fillId="0" borderId="25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4" fillId="2" borderId="9" xfId="0" applyNumberFormat="1" applyFont="1" applyFill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170" fontId="4" fillId="0" borderId="4" xfId="0" applyNumberFormat="1" applyFont="1" applyBorder="1" applyAlignment="1">
      <alignment vertical="center"/>
    </xf>
    <xf numFmtId="165" fontId="4" fillId="2" borderId="9" xfId="0" applyNumberFormat="1" applyFont="1" applyFill="1" applyBorder="1" applyAlignment="1">
      <alignment vertical="center"/>
    </xf>
    <xf numFmtId="170" fontId="4" fillId="4" borderId="1" xfId="0" applyNumberFormat="1" applyFont="1" applyFill="1" applyBorder="1" applyAlignment="1">
      <alignment vertical="center"/>
    </xf>
    <xf numFmtId="164" fontId="13" fillId="3" borderId="0" xfId="0" applyNumberFormat="1" applyFont="1" applyFill="1" applyBorder="1" applyAlignment="1">
      <alignment vertical="center"/>
    </xf>
    <xf numFmtId="164" fontId="1" fillId="3" borderId="0" xfId="0" applyNumberFormat="1" applyFont="1" applyFill="1" applyBorder="1" applyAlignment="1">
      <alignment vertical="center"/>
    </xf>
    <xf numFmtId="164" fontId="1" fillId="0" borderId="37" xfId="0" applyNumberFormat="1" applyFont="1" applyBorder="1"/>
    <xf numFmtId="164" fontId="1" fillId="3" borderId="37" xfId="0" applyNumberFormat="1" applyFont="1" applyFill="1" applyBorder="1" applyAlignment="1">
      <alignment vertical="center"/>
    </xf>
    <xf numFmtId="0" fontId="3" fillId="0" borderId="0" xfId="0" applyFont="1"/>
    <xf numFmtId="0" fontId="3" fillId="3" borderId="0" xfId="0" applyFont="1" applyFill="1"/>
    <xf numFmtId="0" fontId="17" fillId="0" borderId="0" xfId="0" applyFont="1"/>
    <xf numFmtId="164" fontId="4" fillId="5" borderId="6" xfId="0" applyNumberFormat="1" applyFont="1" applyFill="1" applyBorder="1" applyAlignment="1">
      <alignment vertical="center"/>
    </xf>
    <xf numFmtId="164" fontId="4" fillId="5" borderId="25" xfId="0" applyNumberFormat="1" applyFont="1" applyFill="1" applyBorder="1" applyAlignment="1">
      <alignment vertical="center"/>
    </xf>
    <xf numFmtId="164" fontId="4" fillId="5" borderId="2" xfId="0" applyNumberFormat="1" applyFont="1" applyFill="1" applyBorder="1" applyAlignment="1">
      <alignment vertical="center"/>
    </xf>
    <xf numFmtId="165" fontId="4" fillId="5" borderId="6" xfId="0" applyNumberFormat="1" applyFont="1" applyFill="1" applyBorder="1" applyAlignment="1">
      <alignment vertical="center"/>
    </xf>
    <xf numFmtId="0" fontId="18" fillId="0" borderId="0" xfId="0" applyFont="1"/>
    <xf numFmtId="3" fontId="4" fillId="6" borderId="2" xfId="0" applyNumberFormat="1" applyFont="1" applyFill="1" applyBorder="1" applyAlignment="1">
      <alignment vertical="center"/>
    </xf>
    <xf numFmtId="3" fontId="4" fillId="6" borderId="25" xfId="0" applyNumberFormat="1" applyFont="1" applyFill="1" applyBorder="1" applyAlignment="1">
      <alignment vertical="center"/>
    </xf>
    <xf numFmtId="164" fontId="4" fillId="6" borderId="1" xfId="0" applyNumberFormat="1" applyFont="1" applyFill="1" applyBorder="1" applyAlignment="1">
      <alignment vertical="center"/>
    </xf>
    <xf numFmtId="164" fontId="4" fillId="6" borderId="29" xfId="0" applyNumberFormat="1" applyFont="1" applyFill="1" applyBorder="1" applyAlignment="1">
      <alignment vertical="center"/>
    </xf>
    <xf numFmtId="164" fontId="1" fillId="3" borderId="9" xfId="0" applyNumberFormat="1" applyFont="1" applyFill="1" applyBorder="1" applyAlignment="1">
      <alignment vertical="center"/>
    </xf>
    <xf numFmtId="164" fontId="4" fillId="6" borderId="2" xfId="0" applyNumberFormat="1" applyFont="1" applyFill="1" applyBorder="1" applyAlignment="1">
      <alignment vertical="center"/>
    </xf>
    <xf numFmtId="0" fontId="16" fillId="0" borderId="38" xfId="0" applyFont="1" applyBorder="1" applyAlignment="1">
      <alignment horizontal="center" vertical="center" wrapText="1"/>
    </xf>
    <xf numFmtId="164" fontId="1" fillId="3" borderId="39" xfId="0" applyNumberFormat="1" applyFont="1" applyFill="1" applyBorder="1" applyAlignment="1">
      <alignment vertical="center"/>
    </xf>
    <xf numFmtId="0" fontId="6" fillId="0" borderId="41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vertical="center" wrapText="1"/>
    </xf>
    <xf numFmtId="0" fontId="1" fillId="0" borderId="46" xfId="0" applyFont="1" applyBorder="1" applyAlignment="1">
      <alignment horizontal="left" vertical="center" indent="1"/>
    </xf>
    <xf numFmtId="3" fontId="1" fillId="0" borderId="32" xfId="0" applyNumberFormat="1" applyFont="1" applyBorder="1" applyAlignment="1">
      <alignment vertical="center"/>
    </xf>
    <xf numFmtId="0" fontId="1" fillId="3" borderId="46" xfId="0" applyFont="1" applyFill="1" applyBorder="1" applyAlignment="1">
      <alignment horizontal="left" vertical="center" indent="1"/>
    </xf>
    <xf numFmtId="3" fontId="1" fillId="3" borderId="32" xfId="0" applyNumberFormat="1" applyFont="1" applyFill="1" applyBorder="1" applyAlignment="1">
      <alignment vertical="center"/>
    </xf>
    <xf numFmtId="49" fontId="1" fillId="3" borderId="32" xfId="0" applyNumberFormat="1" applyFont="1" applyFill="1" applyBorder="1" applyAlignment="1">
      <alignment vertical="center"/>
    </xf>
    <xf numFmtId="0" fontId="1" fillId="0" borderId="47" xfId="0" applyFont="1" applyBorder="1" applyAlignment="1">
      <alignment horizontal="left" vertical="center" indent="1"/>
    </xf>
    <xf numFmtId="3" fontId="1" fillId="3" borderId="33" xfId="0" applyNumberFormat="1" applyFont="1" applyFill="1" applyBorder="1" applyAlignment="1">
      <alignment vertical="center"/>
    </xf>
    <xf numFmtId="0" fontId="4" fillId="0" borderId="48" xfId="0" applyFont="1" applyBorder="1" applyAlignment="1">
      <alignment horizontal="left" vertical="center" indent="1"/>
    </xf>
    <xf numFmtId="3" fontId="4" fillId="0" borderId="34" xfId="0" applyNumberFormat="1" applyFont="1" applyBorder="1" applyAlignment="1">
      <alignment vertical="center"/>
    </xf>
    <xf numFmtId="0" fontId="4" fillId="0" borderId="46" xfId="0" applyFont="1" applyBorder="1" applyAlignment="1">
      <alignment horizontal="left" vertical="center" indent="1"/>
    </xf>
    <xf numFmtId="170" fontId="4" fillId="0" borderId="32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164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164" fontId="4" fillId="6" borderId="25" xfId="0" applyNumberFormat="1" applyFont="1" applyFill="1" applyBorder="1" applyAlignment="1">
      <alignment vertical="center"/>
    </xf>
    <xf numFmtId="3" fontId="1" fillId="5" borderId="25" xfId="0" applyNumberFormat="1" applyFont="1" applyFill="1" applyBorder="1" applyAlignment="1">
      <alignment vertical="center"/>
    </xf>
    <xf numFmtId="0" fontId="1" fillId="0" borderId="49" xfId="0" applyFont="1" applyBorder="1" applyAlignment="1">
      <alignment vertical="center"/>
    </xf>
    <xf numFmtId="164" fontId="4" fillId="0" borderId="50" xfId="0" applyNumberFormat="1" applyFont="1" applyBorder="1" applyAlignment="1">
      <alignment vertical="center"/>
    </xf>
    <xf numFmtId="164" fontId="4" fillId="0" borderId="39" xfId="0" applyNumberFormat="1" applyFont="1" applyBorder="1" applyAlignment="1">
      <alignment vertical="center"/>
    </xf>
    <xf numFmtId="0" fontId="16" fillId="0" borderId="5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left" vertical="center" indent="1"/>
    </xf>
    <xf numFmtId="0" fontId="1" fillId="0" borderId="52" xfId="0" applyFont="1" applyBorder="1" applyAlignment="1">
      <alignment vertical="center"/>
    </xf>
    <xf numFmtId="0" fontId="1" fillId="0" borderId="54" xfId="0" applyFont="1" applyBorder="1" applyAlignment="1">
      <alignment horizontal="left" vertical="center" indent="1"/>
    </xf>
    <xf numFmtId="0" fontId="1" fillId="3" borderId="2" xfId="0" applyFont="1" applyFill="1" applyBorder="1" applyAlignment="1">
      <alignment vertical="center"/>
    </xf>
    <xf numFmtId="0" fontId="1" fillId="3" borderId="47" xfId="0" applyFont="1" applyFill="1" applyBorder="1" applyAlignment="1">
      <alignment horizontal="left" vertical="center" inden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vertical="center" wrapText="1"/>
    </xf>
    <xf numFmtId="0" fontId="1" fillId="3" borderId="60" xfId="0" applyFont="1" applyFill="1" applyBorder="1" applyAlignment="1">
      <alignment horizontal="left" vertical="center" indent="1"/>
    </xf>
    <xf numFmtId="3" fontId="1" fillId="3" borderId="31" xfId="0" applyNumberFormat="1" applyFont="1" applyFill="1" applyBorder="1" applyAlignment="1">
      <alignment vertical="center"/>
    </xf>
    <xf numFmtId="3" fontId="1" fillId="3" borderId="32" xfId="0" applyNumberFormat="1" applyFont="1" applyFill="1" applyBorder="1" applyAlignment="1">
      <alignment vertical="center" wrapText="1"/>
    </xf>
    <xf numFmtId="3" fontId="1" fillId="3" borderId="32" xfId="0" applyNumberFormat="1" applyFont="1" applyFill="1" applyBorder="1" applyAlignment="1">
      <alignment horizontal="left" vertical="center" wrapText="1"/>
    </xf>
    <xf numFmtId="167" fontId="1" fillId="3" borderId="32" xfId="0" applyNumberFormat="1" applyFont="1" applyFill="1" applyBorder="1" applyAlignment="1">
      <alignment horizontal="left" vertical="center"/>
    </xf>
    <xf numFmtId="0" fontId="1" fillId="3" borderId="32" xfId="0" applyFont="1" applyFill="1" applyBorder="1" applyAlignment="1">
      <alignment vertical="center"/>
    </xf>
    <xf numFmtId="3" fontId="13" fillId="3" borderId="32" xfId="0" applyNumberFormat="1" applyFont="1" applyFill="1" applyBorder="1" applyAlignment="1">
      <alignment vertical="center"/>
    </xf>
    <xf numFmtId="0" fontId="1" fillId="3" borderId="61" xfId="0" applyFont="1" applyFill="1" applyBorder="1" applyAlignment="1">
      <alignment horizontal="left" vertical="center" indent="1"/>
    </xf>
    <xf numFmtId="3" fontId="1" fillId="3" borderId="62" xfId="0" applyNumberFormat="1" applyFont="1" applyFill="1" applyBorder="1" applyAlignment="1">
      <alignment vertical="center"/>
    </xf>
    <xf numFmtId="168" fontId="4" fillId="0" borderId="25" xfId="0" applyNumberFormat="1" applyFont="1" applyBorder="1" applyAlignment="1">
      <alignment horizontal="right" vertical="center"/>
    </xf>
    <xf numFmtId="164" fontId="1" fillId="0" borderId="63" xfId="0" applyNumberFormat="1" applyFont="1" applyBorder="1" applyAlignment="1">
      <alignment vertical="center"/>
    </xf>
    <xf numFmtId="3" fontId="1" fillId="0" borderId="64" xfId="0" applyNumberFormat="1" applyFont="1" applyBorder="1" applyAlignment="1">
      <alignment horizontal="left" vertical="center"/>
    </xf>
    <xf numFmtId="0" fontId="6" fillId="0" borderId="59" xfId="0" applyNumberFormat="1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indent="1"/>
    </xf>
    <xf numFmtId="170" fontId="4" fillId="0" borderId="32" xfId="0" applyNumberFormat="1" applyFont="1" applyBorder="1" applyAlignment="1">
      <alignment horizontal="right" vertical="center"/>
    </xf>
    <xf numFmtId="164" fontId="4" fillId="3" borderId="25" xfId="0" applyNumberFormat="1" applyFont="1" applyFill="1" applyBorder="1" applyAlignment="1">
      <alignment vertical="center"/>
    </xf>
    <xf numFmtId="3" fontId="4" fillId="0" borderId="26" xfId="0" applyNumberFormat="1" applyFont="1" applyBorder="1" applyAlignment="1">
      <alignment horizontal="left" vertical="center"/>
    </xf>
    <xf numFmtId="0" fontId="1" fillId="0" borderId="65" xfId="0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0" fontId="1" fillId="0" borderId="67" xfId="0" applyFont="1" applyBorder="1" applyAlignment="1">
      <alignment horizontal="left" vertical="center" indent="1"/>
    </xf>
    <xf numFmtId="3" fontId="1" fillId="0" borderId="33" xfId="0" applyNumberFormat="1" applyFont="1" applyBorder="1" applyAlignment="1">
      <alignment vertical="center"/>
    </xf>
    <xf numFmtId="0" fontId="4" fillId="0" borderId="32" xfId="0" applyNumberFormat="1" applyFont="1" applyBorder="1" applyAlignment="1">
      <alignment vertical="center"/>
    </xf>
    <xf numFmtId="0" fontId="6" fillId="3" borderId="56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>
      <alignment horizontal="center" vertical="center" wrapText="1"/>
    </xf>
    <xf numFmtId="0" fontId="16" fillId="3" borderId="58" xfId="0" applyFont="1" applyFill="1" applyBorder="1" applyAlignment="1">
      <alignment horizontal="center" vertical="center" wrapText="1"/>
    </xf>
    <xf numFmtId="0" fontId="6" fillId="3" borderId="59" xfId="0" applyNumberFormat="1" applyFont="1" applyFill="1" applyBorder="1" applyAlignment="1">
      <alignment vertical="center" wrapText="1"/>
    </xf>
    <xf numFmtId="0" fontId="4" fillId="3" borderId="48" xfId="0" applyFont="1" applyFill="1" applyBorder="1" applyAlignment="1">
      <alignment horizontal="left" vertical="center" indent="1"/>
    </xf>
    <xf numFmtId="3" fontId="4" fillId="3" borderId="34" xfId="0" applyNumberFormat="1" applyFont="1" applyFill="1" applyBorder="1" applyAlignment="1">
      <alignment vertical="center"/>
    </xf>
    <xf numFmtId="0" fontId="4" fillId="3" borderId="46" xfId="0" applyFont="1" applyFill="1" applyBorder="1" applyAlignment="1">
      <alignment horizontal="left" vertical="center" indent="1"/>
    </xf>
    <xf numFmtId="170" fontId="4" fillId="3" borderId="32" xfId="0" applyNumberFormat="1" applyFont="1" applyFill="1" applyBorder="1" applyAlignment="1">
      <alignment vertical="center"/>
    </xf>
    <xf numFmtId="0" fontId="4" fillId="3" borderId="27" xfId="0" applyFont="1" applyFill="1" applyBorder="1" applyAlignment="1">
      <alignment horizontal="left" vertical="center" indent="1"/>
    </xf>
    <xf numFmtId="0" fontId="4" fillId="3" borderId="25" xfId="0" applyFont="1" applyFill="1" applyBorder="1" applyAlignment="1">
      <alignment vertical="center"/>
    </xf>
    <xf numFmtId="3" fontId="4" fillId="3" borderId="25" xfId="0" applyNumberFormat="1" applyFont="1" applyFill="1" applyBorder="1" applyAlignment="1">
      <alignment vertical="center"/>
    </xf>
    <xf numFmtId="3" fontId="4" fillId="3" borderId="26" xfId="0" applyNumberFormat="1" applyFont="1" applyFill="1" applyBorder="1" applyAlignment="1">
      <alignment vertical="center"/>
    </xf>
    <xf numFmtId="3" fontId="1" fillId="0" borderId="68" xfId="0" applyNumberFormat="1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 indent="1"/>
    </xf>
    <xf numFmtId="3" fontId="1" fillId="0" borderId="23" xfId="0" applyNumberFormat="1" applyFont="1" applyBorder="1" applyAlignment="1">
      <alignment horizontal="left" vertical="center"/>
    </xf>
    <xf numFmtId="168" fontId="16" fillId="9" borderId="57" xfId="0" applyNumberFormat="1" applyFont="1" applyFill="1" applyBorder="1" applyAlignment="1">
      <alignment horizontal="center" vertical="center" wrapText="1"/>
    </xf>
    <xf numFmtId="0" fontId="16" fillId="9" borderId="57" xfId="0" applyFont="1" applyFill="1" applyBorder="1" applyAlignment="1">
      <alignment horizontal="center" vertical="center" wrapText="1"/>
    </xf>
    <xf numFmtId="168" fontId="1" fillId="9" borderId="17" xfId="0" applyNumberFormat="1" applyFont="1" applyFill="1" applyBorder="1" applyAlignment="1">
      <alignment horizontal="right" vertical="center"/>
    </xf>
    <xf numFmtId="164" fontId="1" fillId="9" borderId="17" xfId="0" applyNumberFormat="1" applyFont="1" applyFill="1" applyBorder="1" applyAlignment="1">
      <alignment horizontal="right" vertical="center"/>
    </xf>
    <xf numFmtId="168" fontId="1" fillId="9" borderId="1" xfId="0" applyNumberFormat="1" applyFont="1" applyFill="1" applyBorder="1" applyAlignment="1">
      <alignment horizontal="right" vertical="center"/>
    </xf>
    <xf numFmtId="164" fontId="1" fillId="9" borderId="1" xfId="0" applyNumberFormat="1" applyFont="1" applyFill="1" applyBorder="1" applyAlignment="1">
      <alignment horizontal="right" vertical="center"/>
    </xf>
    <xf numFmtId="164" fontId="1" fillId="9" borderId="1" xfId="0" applyNumberFormat="1" applyFont="1" applyFill="1" applyBorder="1" applyAlignment="1">
      <alignment vertical="center"/>
    </xf>
    <xf numFmtId="168" fontId="1" fillId="9" borderId="2" xfId="0" applyNumberFormat="1" applyFont="1" applyFill="1" applyBorder="1" applyAlignment="1">
      <alignment horizontal="right" vertical="center"/>
    </xf>
    <xf numFmtId="164" fontId="1" fillId="9" borderId="2" xfId="0" applyNumberFormat="1" applyFont="1" applyFill="1" applyBorder="1" applyAlignment="1">
      <alignment vertical="center"/>
    </xf>
    <xf numFmtId="168" fontId="1" fillId="9" borderId="23" xfId="0" applyNumberFormat="1" applyFont="1" applyFill="1" applyBorder="1" applyAlignment="1">
      <alignment horizontal="right" vertical="center"/>
    </xf>
    <xf numFmtId="164" fontId="1" fillId="9" borderId="23" xfId="0" applyNumberFormat="1" applyFont="1" applyFill="1" applyBorder="1" applyAlignment="1">
      <alignment vertical="center"/>
    </xf>
    <xf numFmtId="168" fontId="16" fillId="9" borderId="20" xfId="0" applyNumberFormat="1" applyFont="1" applyFill="1" applyBorder="1" applyAlignment="1">
      <alignment horizontal="center" vertical="center" wrapText="1"/>
    </xf>
    <xf numFmtId="164" fontId="16" fillId="9" borderId="20" xfId="0" applyNumberFormat="1" applyFont="1" applyFill="1" applyBorder="1" applyAlignment="1">
      <alignment horizontal="center" vertical="center" wrapText="1"/>
    </xf>
    <xf numFmtId="164" fontId="1" fillId="9" borderId="17" xfId="0" applyNumberFormat="1" applyFont="1" applyFill="1" applyBorder="1" applyAlignment="1">
      <alignment vertical="center"/>
    </xf>
    <xf numFmtId="164" fontId="16" fillId="9" borderId="57" xfId="0" applyNumberFormat="1" applyFont="1" applyFill="1" applyBorder="1" applyAlignment="1">
      <alignment horizontal="center" vertical="center" wrapText="1"/>
    </xf>
    <xf numFmtId="3" fontId="16" fillId="9" borderId="57" xfId="0" applyNumberFormat="1" applyFont="1" applyFill="1" applyBorder="1" applyAlignment="1">
      <alignment horizontal="center" vertical="center" wrapText="1"/>
    </xf>
    <xf numFmtId="3" fontId="1" fillId="9" borderId="17" xfId="0" applyNumberFormat="1" applyFont="1" applyFill="1" applyBorder="1" applyAlignment="1">
      <alignment vertical="center"/>
    </xf>
    <xf numFmtId="3" fontId="1" fillId="9" borderId="1" xfId="0" applyNumberFormat="1" applyFont="1" applyFill="1" applyBorder="1" applyAlignment="1">
      <alignment vertical="center"/>
    </xf>
    <xf numFmtId="3" fontId="1" fillId="9" borderId="1" xfId="0" applyNumberFormat="1" applyFont="1" applyFill="1" applyBorder="1" applyAlignment="1">
      <alignment horizontal="right" vertical="center"/>
    </xf>
    <xf numFmtId="164" fontId="11" fillId="9" borderId="1" xfId="0" applyNumberFormat="1" applyFont="1" applyFill="1" applyBorder="1" applyAlignment="1">
      <alignment vertical="center"/>
    </xf>
    <xf numFmtId="164" fontId="13" fillId="9" borderId="1" xfId="0" applyNumberFormat="1" applyFont="1" applyFill="1" applyBorder="1" applyAlignment="1">
      <alignment vertical="center"/>
    </xf>
    <xf numFmtId="3" fontId="1" fillId="9" borderId="65" xfId="0" applyNumberFormat="1" applyFont="1" applyFill="1" applyBorder="1" applyAlignment="1">
      <alignment vertical="center"/>
    </xf>
    <xf numFmtId="164" fontId="1" fillId="9" borderId="65" xfId="0" applyNumberFormat="1" applyFont="1" applyFill="1" applyBorder="1" applyAlignment="1">
      <alignment vertical="center"/>
    </xf>
    <xf numFmtId="3" fontId="1" fillId="9" borderId="23" xfId="0" applyNumberFormat="1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3" fontId="16" fillId="9" borderId="20" xfId="0" applyNumberFormat="1" applyFont="1" applyFill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 wrapText="1"/>
    </xf>
    <xf numFmtId="3" fontId="16" fillId="9" borderId="44" xfId="0" applyNumberFormat="1" applyFont="1" applyFill="1" applyBorder="1" applyAlignment="1">
      <alignment horizontal="center" vertical="center" wrapText="1"/>
    </xf>
    <xf numFmtId="0" fontId="16" fillId="9" borderId="44" xfId="0" applyFont="1" applyFill="1" applyBorder="1" applyAlignment="1">
      <alignment horizontal="center" vertical="center" wrapText="1"/>
    </xf>
    <xf numFmtId="3" fontId="1" fillId="9" borderId="2" xfId="0" applyNumberFormat="1" applyFont="1" applyFill="1" applyBorder="1" applyAlignment="1">
      <alignment vertical="center"/>
    </xf>
    <xf numFmtId="165" fontId="1" fillId="9" borderId="17" xfId="0" applyNumberFormat="1" applyFont="1" applyFill="1" applyBorder="1" applyAlignment="1">
      <alignment vertical="center"/>
    </xf>
    <xf numFmtId="165" fontId="1" fillId="9" borderId="1" xfId="0" applyNumberFormat="1" applyFont="1" applyFill="1" applyBorder="1" applyAlignment="1">
      <alignment vertical="center"/>
    </xf>
    <xf numFmtId="165" fontId="1" fillId="9" borderId="23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vertical="center" wrapText="1"/>
    </xf>
    <xf numFmtId="164" fontId="4" fillId="3" borderId="39" xfId="0" applyNumberFormat="1" applyFont="1" applyFill="1" applyBorder="1" applyAlignment="1">
      <alignment vertical="center"/>
    </xf>
    <xf numFmtId="0" fontId="16" fillId="3" borderId="41" xfId="0" applyFont="1" applyFill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164" fontId="1" fillId="0" borderId="70" xfId="0" applyNumberFormat="1" applyFont="1" applyBorder="1" applyAlignment="1">
      <alignment vertical="center"/>
    </xf>
    <xf numFmtId="164" fontId="1" fillId="0" borderId="71" xfId="0" applyNumberFormat="1" applyFont="1" applyBorder="1" applyAlignment="1">
      <alignment vertical="center"/>
    </xf>
    <xf numFmtId="164" fontId="1" fillId="0" borderId="49" xfId="0" applyNumberFormat="1" applyFont="1" applyBorder="1" applyAlignment="1">
      <alignment vertical="center"/>
    </xf>
    <xf numFmtId="164" fontId="1" fillId="0" borderId="72" xfId="0" applyNumberFormat="1" applyFont="1" applyBorder="1" applyAlignment="1">
      <alignment vertical="center"/>
    </xf>
    <xf numFmtId="164" fontId="1" fillId="0" borderId="73" xfId="0" applyNumberFormat="1" applyFont="1" applyBorder="1" applyAlignment="1">
      <alignment vertical="center"/>
    </xf>
    <xf numFmtId="164" fontId="4" fillId="2" borderId="72" xfId="0" applyNumberFormat="1" applyFont="1" applyFill="1" applyBorder="1" applyAlignment="1">
      <alignment vertical="center"/>
    </xf>
    <xf numFmtId="164" fontId="4" fillId="6" borderId="74" xfId="0" applyNumberFormat="1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164" fontId="1" fillId="0" borderId="75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54" xfId="0" applyNumberFormat="1" applyFont="1" applyBorder="1" applyAlignment="1">
      <alignment vertical="center"/>
    </xf>
    <xf numFmtId="164" fontId="4" fillId="2" borderId="10" xfId="0" applyNumberFormat="1" applyFont="1" applyFill="1" applyBorder="1" applyAlignment="1">
      <alignment vertical="center"/>
    </xf>
    <xf numFmtId="164" fontId="4" fillId="6" borderId="7" xfId="0" applyNumberFormat="1" applyFont="1" applyFill="1" applyBorder="1" applyAlignment="1">
      <alignment vertical="center"/>
    </xf>
    <xf numFmtId="0" fontId="16" fillId="0" borderId="76" xfId="0" applyFont="1" applyBorder="1" applyAlignment="1">
      <alignment horizontal="center" vertical="center" wrapText="1"/>
    </xf>
    <xf numFmtId="164" fontId="4" fillId="0" borderId="77" xfId="0" applyNumberFormat="1" applyFont="1" applyBorder="1" applyAlignment="1">
      <alignment vertical="center"/>
    </xf>
    <xf numFmtId="164" fontId="4" fillId="0" borderId="78" xfId="0" applyNumberFormat="1" applyFont="1" applyBorder="1" applyAlignment="1">
      <alignment vertical="center"/>
    </xf>
    <xf numFmtId="0" fontId="16" fillId="0" borderId="13" xfId="0" applyFont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164" fontId="1" fillId="0" borderId="65" xfId="0" applyNumberFormat="1" applyFont="1" applyBorder="1" applyAlignment="1">
      <alignment vertical="center"/>
    </xf>
    <xf numFmtId="164" fontId="1" fillId="0" borderId="24" xfId="0" applyNumberFormat="1" applyFont="1" applyBorder="1" applyAlignment="1">
      <alignment vertical="center"/>
    </xf>
    <xf numFmtId="164" fontId="1" fillId="0" borderId="79" xfId="0" applyNumberFormat="1" applyFont="1" applyBorder="1" applyAlignment="1">
      <alignment vertical="center"/>
    </xf>
    <xf numFmtId="3" fontId="1" fillId="0" borderId="65" xfId="0" applyNumberFormat="1" applyFont="1" applyBorder="1" applyAlignment="1">
      <alignment vertical="center"/>
    </xf>
    <xf numFmtId="0" fontId="16" fillId="0" borderId="20" xfId="0" applyFont="1" applyBorder="1" applyAlignment="1">
      <alignment horizontal="center" vertical="center" wrapText="1"/>
    </xf>
    <xf numFmtId="164" fontId="1" fillId="3" borderId="40" xfId="0" applyNumberFormat="1" applyFont="1" applyFill="1" applyBorder="1" applyAlignment="1">
      <alignment horizontal="right" vertical="center"/>
    </xf>
    <xf numFmtId="164" fontId="1" fillId="3" borderId="39" xfId="0" applyNumberFormat="1" applyFont="1" applyFill="1" applyBorder="1" applyAlignment="1">
      <alignment horizontal="right" vertical="center"/>
    </xf>
    <xf numFmtId="164" fontId="1" fillId="3" borderId="66" xfId="0" applyNumberFormat="1" applyFont="1" applyFill="1" applyBorder="1" applyAlignment="1">
      <alignment vertical="center"/>
    </xf>
    <xf numFmtId="164" fontId="1" fillId="3" borderId="42" xfId="0" applyNumberFormat="1" applyFont="1" applyFill="1" applyBorder="1" applyAlignment="1">
      <alignment vertical="center"/>
    </xf>
    <xf numFmtId="165" fontId="1" fillId="3" borderId="40" xfId="0" applyNumberFormat="1" applyFont="1" applyFill="1" applyBorder="1" applyAlignment="1">
      <alignment vertical="center"/>
    </xf>
    <xf numFmtId="165" fontId="1" fillId="3" borderId="39" xfId="0" applyNumberFormat="1" applyFont="1" applyFill="1" applyBorder="1" applyAlignment="1">
      <alignment vertical="center"/>
    </xf>
    <xf numFmtId="165" fontId="1" fillId="3" borderId="42" xfId="0" applyNumberFormat="1" applyFont="1" applyFill="1" applyBorder="1" applyAlignment="1">
      <alignment vertical="center"/>
    </xf>
    <xf numFmtId="164" fontId="1" fillId="3" borderId="55" xfId="0" applyNumberFormat="1" applyFont="1" applyFill="1" applyBorder="1" applyAlignment="1">
      <alignment vertical="center"/>
    </xf>
    <xf numFmtId="164" fontId="1" fillId="3" borderId="40" xfId="0" applyNumberFormat="1" applyFont="1" applyFill="1" applyBorder="1" applyAlignment="1">
      <alignment vertical="center"/>
    </xf>
    <xf numFmtId="164" fontId="1" fillId="3" borderId="23" xfId="0" applyNumberFormat="1" applyFont="1" applyFill="1" applyBorder="1" applyAlignment="1">
      <alignment vertical="center"/>
    </xf>
    <xf numFmtId="164" fontId="11" fillId="3" borderId="39" xfId="0" applyNumberFormat="1" applyFont="1" applyFill="1" applyBorder="1" applyAlignment="1">
      <alignment vertical="center"/>
    </xf>
    <xf numFmtId="164" fontId="13" fillId="3" borderId="39" xfId="0" applyNumberFormat="1" applyFont="1" applyFill="1" applyBorder="1" applyAlignment="1">
      <alignment vertical="center"/>
    </xf>
    <xf numFmtId="0" fontId="16" fillId="0" borderId="69" xfId="0" applyFont="1" applyBorder="1" applyAlignment="1">
      <alignment horizontal="center" vertical="center" wrapText="1"/>
    </xf>
    <xf numFmtId="164" fontId="1" fillId="8" borderId="80" xfId="0" applyNumberFormat="1" applyFont="1" applyFill="1" applyBorder="1" applyAlignment="1">
      <alignment horizontal="right" vertical="center"/>
    </xf>
    <xf numFmtId="164" fontId="1" fillId="8" borderId="77" xfId="0" applyNumberFormat="1" applyFont="1" applyFill="1" applyBorder="1" applyAlignment="1">
      <alignment vertical="center"/>
    </xf>
    <xf numFmtId="164" fontId="1" fillId="8" borderId="81" xfId="0" applyNumberFormat="1" applyFont="1" applyFill="1" applyBorder="1" applyAlignment="1">
      <alignment vertical="center"/>
    </xf>
    <xf numFmtId="3" fontId="4" fillId="2" borderId="72" xfId="0" applyNumberFormat="1" applyFont="1" applyFill="1" applyBorder="1" applyAlignment="1">
      <alignment vertical="center"/>
    </xf>
    <xf numFmtId="3" fontId="4" fillId="6" borderId="71" xfId="0" applyNumberFormat="1" applyFont="1" applyFill="1" applyBorder="1" applyAlignment="1">
      <alignment vertical="center"/>
    </xf>
    <xf numFmtId="3" fontId="4" fillId="5" borderId="29" xfId="0" applyNumberFormat="1" applyFont="1" applyFill="1" applyBorder="1" applyAlignment="1">
      <alignment vertical="center"/>
    </xf>
    <xf numFmtId="0" fontId="16" fillId="9" borderId="21" xfId="0" applyFont="1" applyFill="1" applyBorder="1" applyAlignment="1">
      <alignment horizontal="center" vertical="center" wrapText="1"/>
    </xf>
    <xf numFmtId="164" fontId="1" fillId="9" borderId="18" xfId="0" applyNumberFormat="1" applyFont="1" applyFill="1" applyBorder="1" applyAlignment="1">
      <alignment horizontal="right" vertical="center"/>
    </xf>
    <xf numFmtId="164" fontId="1" fillId="9" borderId="4" xfId="0" applyNumberFormat="1" applyFont="1" applyFill="1" applyBorder="1" applyAlignment="1">
      <alignment vertical="center"/>
    </xf>
    <xf numFmtId="164" fontId="1" fillId="9" borderId="24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6" borderId="15" xfId="0" applyNumberFormat="1" applyFont="1" applyFill="1" applyBorder="1" applyAlignment="1">
      <alignment vertical="center"/>
    </xf>
    <xf numFmtId="3" fontId="4" fillId="5" borderId="82" xfId="0" applyNumberFormat="1" applyFont="1" applyFill="1" applyBorder="1" applyAlignment="1">
      <alignment vertical="center"/>
    </xf>
    <xf numFmtId="0" fontId="16" fillId="0" borderId="83" xfId="0" applyFont="1" applyBorder="1" applyAlignment="1">
      <alignment horizontal="center" vertical="center" wrapText="1"/>
    </xf>
    <xf numFmtId="164" fontId="1" fillId="8" borderId="77" xfId="0" applyNumberFormat="1" applyFont="1" applyFill="1" applyBorder="1" applyAlignment="1">
      <alignment horizontal="right" vertical="center"/>
    </xf>
    <xf numFmtId="168" fontId="1" fillId="7" borderId="49" xfId="0" applyNumberFormat="1" applyFont="1" applyFill="1" applyBorder="1" applyAlignment="1">
      <alignment horizontal="right" vertical="center"/>
    </xf>
    <xf numFmtId="164" fontId="1" fillId="3" borderId="77" xfId="0" applyNumberFormat="1" applyFont="1" applyFill="1" applyBorder="1" applyAlignment="1">
      <alignment vertical="center"/>
    </xf>
    <xf numFmtId="164" fontId="1" fillId="7" borderId="77" xfId="0" applyNumberFormat="1" applyFont="1" applyFill="1" applyBorder="1" applyAlignment="1">
      <alignment vertical="center"/>
    </xf>
    <xf numFmtId="164" fontId="1" fillId="8" borderId="84" xfId="0" applyNumberFormat="1" applyFont="1" applyFill="1" applyBorder="1" applyAlignment="1">
      <alignment vertical="center"/>
    </xf>
    <xf numFmtId="164" fontId="1" fillId="8" borderId="63" xfId="0" applyNumberFormat="1" applyFont="1" applyFill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164" fontId="4" fillId="0" borderId="29" xfId="0" applyNumberFormat="1" applyFont="1" applyBorder="1" applyAlignment="1">
      <alignment vertical="center"/>
    </xf>
    <xf numFmtId="0" fontId="16" fillId="9" borderId="85" xfId="0" applyFont="1" applyFill="1" applyBorder="1" applyAlignment="1">
      <alignment horizontal="center" vertical="center" wrapText="1"/>
    </xf>
    <xf numFmtId="164" fontId="1" fillId="9" borderId="4" xfId="0" applyNumberFormat="1" applyFont="1" applyFill="1" applyBorder="1" applyAlignment="1">
      <alignment horizontal="right" vertical="center"/>
    </xf>
    <xf numFmtId="168" fontId="1" fillId="9" borderId="4" xfId="0" applyNumberFormat="1" applyFont="1" applyFill="1" applyBorder="1" applyAlignment="1">
      <alignment horizontal="right" vertical="center"/>
    </xf>
    <xf numFmtId="164" fontId="1" fillId="9" borderId="15" xfId="0" applyNumberFormat="1" applyFont="1" applyFill="1" applyBorder="1" applyAlignment="1">
      <alignment vertical="center"/>
    </xf>
    <xf numFmtId="164" fontId="4" fillId="0" borderId="82" xfId="0" applyNumberFormat="1" applyFont="1" applyBorder="1" applyAlignment="1">
      <alignment vertical="center"/>
    </xf>
    <xf numFmtId="164" fontId="1" fillId="8" borderId="80" xfId="0" applyNumberFormat="1" applyFont="1" applyFill="1" applyBorder="1" applyAlignment="1">
      <alignment vertical="center"/>
    </xf>
    <xf numFmtId="164" fontId="4" fillId="6" borderId="49" xfId="0" applyNumberFormat="1" applyFont="1" applyFill="1" applyBorder="1" applyAlignment="1">
      <alignment vertical="center"/>
    </xf>
    <xf numFmtId="164" fontId="1" fillId="9" borderId="18" xfId="0" applyNumberFormat="1" applyFont="1" applyFill="1" applyBorder="1" applyAlignment="1">
      <alignment vertical="center"/>
    </xf>
    <xf numFmtId="164" fontId="4" fillId="6" borderId="4" xfId="0" applyNumberFormat="1" applyFont="1" applyFill="1" applyBorder="1" applyAlignment="1">
      <alignment vertical="center"/>
    </xf>
    <xf numFmtId="164" fontId="4" fillId="6" borderId="82" xfId="0" applyNumberFormat="1" applyFont="1" applyFill="1" applyBorder="1" applyAlignment="1">
      <alignment vertical="center"/>
    </xf>
    <xf numFmtId="164" fontId="1" fillId="7" borderId="49" xfId="0" applyNumberFormat="1" applyFont="1" applyFill="1" applyBorder="1" applyAlignment="1">
      <alignment vertical="center"/>
    </xf>
    <xf numFmtId="164" fontId="4" fillId="3" borderId="49" xfId="0" applyNumberFormat="1" applyFont="1" applyFill="1" applyBorder="1" applyAlignment="1">
      <alignment vertical="center"/>
    </xf>
    <xf numFmtId="164" fontId="4" fillId="3" borderId="29" xfId="0" applyNumberFormat="1" applyFont="1" applyFill="1" applyBorder="1" applyAlignment="1">
      <alignment vertical="center"/>
    </xf>
    <xf numFmtId="164" fontId="4" fillId="3" borderId="4" xfId="0" applyNumberFormat="1" applyFont="1" applyFill="1" applyBorder="1" applyAlignment="1">
      <alignment vertical="center"/>
    </xf>
    <xf numFmtId="164" fontId="4" fillId="3" borderId="82" xfId="0" applyNumberFormat="1" applyFont="1" applyFill="1" applyBorder="1" applyAlignment="1">
      <alignment vertical="center"/>
    </xf>
    <xf numFmtId="164" fontId="1" fillId="0" borderId="77" xfId="0" applyNumberFormat="1" applyFont="1" applyBorder="1" applyAlignment="1">
      <alignment vertical="center"/>
    </xf>
    <xf numFmtId="164" fontId="11" fillId="7" borderId="77" xfId="0" applyNumberFormat="1" applyFont="1" applyFill="1" applyBorder="1" applyAlignment="1">
      <alignment vertical="center"/>
    </xf>
    <xf numFmtId="164" fontId="13" fillId="7" borderId="77" xfId="0" applyNumberFormat="1" applyFont="1" applyFill="1" applyBorder="1" applyAlignment="1">
      <alignment vertical="center"/>
    </xf>
    <xf numFmtId="164" fontId="4" fillId="8" borderId="77" xfId="0" applyNumberFormat="1" applyFont="1" applyFill="1" applyBorder="1" applyAlignment="1">
      <alignment vertical="center"/>
    </xf>
    <xf numFmtId="164" fontId="1" fillId="8" borderId="86" xfId="0" applyNumberFormat="1" applyFont="1" applyFill="1" applyBorder="1" applyAlignment="1">
      <alignment vertical="center"/>
    </xf>
    <xf numFmtId="164" fontId="4" fillId="0" borderId="49" xfId="0" applyNumberFormat="1" applyFont="1" applyBorder="1" applyAlignment="1">
      <alignment vertical="center"/>
    </xf>
    <xf numFmtId="3" fontId="1" fillId="9" borderId="4" xfId="0" applyNumberFormat="1" applyFont="1" applyFill="1" applyBorder="1" applyAlignment="1">
      <alignment vertical="center"/>
    </xf>
    <xf numFmtId="164" fontId="11" fillId="9" borderId="4" xfId="0" applyNumberFormat="1" applyFont="1" applyFill="1" applyBorder="1" applyAlignment="1">
      <alignment vertical="center"/>
    </xf>
    <xf numFmtId="164" fontId="13" fillId="9" borderId="4" xfId="0" applyNumberFormat="1" applyFont="1" applyFill="1" applyBorder="1" applyAlignment="1">
      <alignment vertical="center"/>
    </xf>
    <xf numFmtId="164" fontId="1" fillId="9" borderId="87" xfId="0" applyNumberFormat="1" applyFont="1" applyFill="1" applyBorder="1" applyAlignment="1">
      <alignment vertical="center"/>
    </xf>
    <xf numFmtId="164" fontId="4" fillId="5" borderId="49" xfId="0" applyNumberFormat="1" applyFont="1" applyFill="1" applyBorder="1" applyAlignment="1">
      <alignment vertical="center"/>
    </xf>
    <xf numFmtId="164" fontId="4" fillId="5" borderId="29" xfId="0" applyNumberFormat="1" applyFont="1" applyFill="1" applyBorder="1" applyAlignment="1">
      <alignment vertical="center"/>
    </xf>
    <xf numFmtId="164" fontId="4" fillId="5" borderId="4" xfId="0" applyNumberFormat="1" applyFont="1" applyFill="1" applyBorder="1" applyAlignment="1">
      <alignment vertical="center"/>
    </xf>
    <xf numFmtId="164" fontId="4" fillId="5" borderId="82" xfId="0" applyNumberFormat="1" applyFont="1" applyFill="1" applyBorder="1" applyAlignment="1">
      <alignment vertical="center"/>
    </xf>
    <xf numFmtId="0" fontId="16" fillId="3" borderId="83" xfId="0" applyFont="1" applyFill="1" applyBorder="1" applyAlignment="1">
      <alignment horizontal="center" vertical="center" wrapText="1"/>
    </xf>
    <xf numFmtId="164" fontId="4" fillId="5" borderId="71" xfId="0" applyNumberFormat="1" applyFont="1" applyFill="1" applyBorder="1" applyAlignment="1">
      <alignment vertical="center"/>
    </xf>
    <xf numFmtId="164" fontId="4" fillId="5" borderId="15" xfId="0" applyNumberFormat="1" applyFont="1" applyFill="1" applyBorder="1" applyAlignment="1">
      <alignment vertical="center"/>
    </xf>
    <xf numFmtId="0" fontId="16" fillId="0" borderId="88" xfId="0" applyFont="1" applyBorder="1" applyAlignment="1">
      <alignment horizontal="center" vertical="center" wrapText="1"/>
    </xf>
    <xf numFmtId="0" fontId="16" fillId="9" borderId="89" xfId="0" applyFont="1" applyFill="1" applyBorder="1" applyAlignment="1">
      <alignment horizontal="center" vertical="center" wrapText="1"/>
    </xf>
    <xf numFmtId="0" fontId="16" fillId="3" borderId="69" xfId="0" applyFont="1" applyFill="1" applyBorder="1" applyAlignment="1">
      <alignment horizontal="center" vertical="center" wrapText="1"/>
    </xf>
    <xf numFmtId="164" fontId="4" fillId="6" borderId="71" xfId="0" applyNumberFormat="1" applyFont="1" applyFill="1" applyBorder="1" applyAlignment="1">
      <alignment vertical="center"/>
    </xf>
    <xf numFmtId="164" fontId="4" fillId="6" borderId="15" xfId="0" applyNumberFormat="1" applyFont="1" applyFill="1" applyBorder="1" applyAlignment="1">
      <alignment vertical="center"/>
    </xf>
    <xf numFmtId="165" fontId="1" fillId="8" borderId="80" xfId="0" applyNumberFormat="1" applyFont="1" applyFill="1" applyBorder="1" applyAlignment="1">
      <alignment vertical="center"/>
    </xf>
    <xf numFmtId="165" fontId="1" fillId="8" borderId="77" xfId="0" applyNumberFormat="1" applyFont="1" applyFill="1" applyBorder="1" applyAlignment="1">
      <alignment vertical="center"/>
    </xf>
    <xf numFmtId="165" fontId="1" fillId="8" borderId="81" xfId="0" applyNumberFormat="1" applyFont="1" applyFill="1" applyBorder="1" applyAlignment="1">
      <alignment vertical="center"/>
    </xf>
    <xf numFmtId="165" fontId="4" fillId="2" borderId="72" xfId="0" applyNumberFormat="1" applyFont="1" applyFill="1" applyBorder="1" applyAlignment="1">
      <alignment vertical="center"/>
    </xf>
    <xf numFmtId="165" fontId="4" fillId="5" borderId="74" xfId="0" applyNumberFormat="1" applyFont="1" applyFill="1" applyBorder="1" applyAlignment="1">
      <alignment vertical="center"/>
    </xf>
    <xf numFmtId="165" fontId="1" fillId="9" borderId="18" xfId="0" applyNumberFormat="1" applyFont="1" applyFill="1" applyBorder="1" applyAlignment="1">
      <alignment vertical="center"/>
    </xf>
    <xf numFmtId="165" fontId="1" fillId="9" borderId="4" xfId="0" applyNumberFormat="1" applyFont="1" applyFill="1" applyBorder="1" applyAlignment="1">
      <alignment vertical="center"/>
    </xf>
    <xf numFmtId="165" fontId="1" fillId="9" borderId="24" xfId="0" applyNumberFormat="1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165" fontId="4" fillId="5" borderId="7" xfId="0" applyNumberFormat="1" applyFont="1" applyFill="1" applyBorder="1" applyAlignment="1">
      <alignment vertical="center"/>
    </xf>
    <xf numFmtId="164" fontId="4" fillId="0" borderId="72" xfId="0" applyNumberFormat="1" applyFont="1" applyBorder="1" applyAlignment="1">
      <alignment vertical="center"/>
    </xf>
    <xf numFmtId="170" fontId="4" fillId="4" borderId="49" xfId="0" applyNumberFormat="1" applyFont="1" applyFill="1" applyBorder="1" applyAlignment="1">
      <alignment vertical="center"/>
    </xf>
    <xf numFmtId="164" fontId="4" fillId="0" borderId="74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70" fontId="4" fillId="4" borderId="4" xfId="0" applyNumberFormat="1" applyFont="1" applyFill="1" applyBorder="1" applyAlignment="1">
      <alignment vertical="center"/>
    </xf>
    <xf numFmtId="164" fontId="13" fillId="8" borderId="77" xfId="0" applyNumberFormat="1" applyFont="1" applyFill="1" applyBorder="1" applyAlignment="1">
      <alignment vertical="center"/>
    </xf>
    <xf numFmtId="3" fontId="1" fillId="9" borderId="3" xfId="0" applyNumberFormat="1" applyFont="1" applyFill="1" applyBorder="1" applyAlignment="1">
      <alignment vertical="center"/>
    </xf>
    <xf numFmtId="3" fontId="1" fillId="0" borderId="90" xfId="0" applyNumberFormat="1" applyFont="1" applyBorder="1" applyAlignment="1">
      <alignment vertical="center"/>
    </xf>
    <xf numFmtId="3" fontId="1" fillId="3" borderId="90" xfId="0" applyNumberFormat="1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171" fontId="1" fillId="9" borderId="3" xfId="0" applyNumberFormat="1" applyFont="1" applyFill="1" applyBorder="1" applyAlignment="1">
      <alignment vertical="center"/>
    </xf>
    <xf numFmtId="3" fontId="1" fillId="3" borderId="90" xfId="0" applyNumberFormat="1" applyFont="1" applyFill="1" applyBorder="1" applyAlignment="1">
      <alignment horizontal="left" vertical="center"/>
    </xf>
    <xf numFmtId="168" fontId="1" fillId="3" borderId="49" xfId="0" applyNumberFormat="1" applyFont="1" applyFill="1" applyBorder="1" applyAlignment="1">
      <alignment horizontal="right" vertical="center"/>
    </xf>
    <xf numFmtId="164" fontId="1" fillId="3" borderId="49" xfId="0" applyNumberFormat="1" applyFont="1" applyFill="1" applyBorder="1" applyAlignment="1">
      <alignment vertical="center"/>
    </xf>
    <xf numFmtId="3" fontId="1" fillId="0" borderId="90" xfId="0" applyNumberFormat="1" applyFont="1" applyBorder="1" applyAlignment="1">
      <alignment horizontal="left" vertical="center"/>
    </xf>
    <xf numFmtId="3" fontId="1" fillId="0" borderId="17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00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63"/>
  <sheetViews>
    <sheetView tabSelected="1" zoomScale="91" zoomScaleNormal="91" zoomScaleSheetLayoutView="75" workbookViewId="0">
      <selection activeCell="E1" sqref="E1"/>
    </sheetView>
  </sheetViews>
  <sheetFormatPr defaultRowHeight="12.75" x14ac:dyDescent="0.2"/>
  <cols>
    <col min="1" max="1" width="33.7109375" style="3" customWidth="1"/>
    <col min="2" max="2" width="10.7109375" style="3" customWidth="1"/>
    <col min="3" max="3" width="11.85546875" style="3" customWidth="1"/>
    <col min="4" max="4" width="11.5703125" style="3" customWidth="1"/>
    <col min="5" max="7" width="11.7109375" style="3" customWidth="1"/>
    <col min="8" max="8" width="30.42578125" style="3" customWidth="1"/>
    <col min="9" max="16" width="9.140625" customWidth="1"/>
  </cols>
  <sheetData>
    <row r="1" spans="1:8" s="3" customFormat="1" ht="19.149999999999999" customHeight="1" x14ac:dyDescent="0.2">
      <c r="A1" s="21" t="s">
        <v>0</v>
      </c>
      <c r="B1" s="21"/>
      <c r="C1" s="21"/>
      <c r="D1" s="173" t="s">
        <v>271</v>
      </c>
      <c r="E1" s="173"/>
      <c r="F1" s="173"/>
      <c r="G1" s="173"/>
      <c r="H1" s="22"/>
    </row>
    <row r="2" spans="1:8" s="3" customFormat="1" ht="19.149999999999999" customHeight="1" x14ac:dyDescent="0.2">
      <c r="A2" s="21"/>
      <c r="B2" s="23" t="s">
        <v>1</v>
      </c>
      <c r="C2" s="23"/>
      <c r="D2" s="464" t="s">
        <v>263</v>
      </c>
      <c r="E2" s="464"/>
      <c r="F2" s="464"/>
      <c r="G2" s="464"/>
      <c r="H2" s="464"/>
    </row>
    <row r="3" spans="1:8" s="3" customFormat="1" ht="19.149999999999999" customHeight="1" thickBot="1" x14ac:dyDescent="0.25">
      <c r="A3" s="21" t="s">
        <v>264</v>
      </c>
      <c r="B3" s="24"/>
      <c r="C3" s="24"/>
      <c r="D3" s="465"/>
      <c r="E3" s="465"/>
      <c r="F3" s="465"/>
      <c r="G3" s="465"/>
      <c r="H3" s="465"/>
    </row>
    <row r="4" spans="1:8" s="3" customFormat="1" ht="23.45" customHeight="1" thickTop="1" thickBot="1" x14ac:dyDescent="0.25">
      <c r="A4" s="12" t="s">
        <v>2</v>
      </c>
      <c r="B4" s="13" t="s">
        <v>3</v>
      </c>
      <c r="C4" s="177" t="s">
        <v>183</v>
      </c>
      <c r="D4" s="177" t="s">
        <v>231</v>
      </c>
      <c r="E4" s="357" t="s">
        <v>260</v>
      </c>
      <c r="F4" s="354" t="s">
        <v>248</v>
      </c>
      <c r="G4" s="228" t="s">
        <v>261</v>
      </c>
      <c r="H4" s="18" t="s">
        <v>144</v>
      </c>
    </row>
    <row r="5" spans="1:8" s="29" customFormat="1" ht="15.6" customHeight="1" thickTop="1" x14ac:dyDescent="0.2">
      <c r="A5" s="53" t="s">
        <v>4</v>
      </c>
      <c r="B5" s="27">
        <v>50110</v>
      </c>
      <c r="C5" s="28">
        <f>SUM('22-Služby'!C5+'33-Píla '!C5+'44-Stavby'!C5+'45-Kameňolom'!C5+'99-ústredie'!C5)</f>
        <v>0</v>
      </c>
      <c r="D5" s="28">
        <f>'11-Lesy'!D5+'22-Služby'!D5+'33-Píla '!D5+'44-Stavby'!D5+'45-Kameňolom'!D5+'99-ústredie'!D5</f>
        <v>0</v>
      </c>
      <c r="E5" s="350">
        <f>'11-Lesy'!E5+'22-Služby'!E5+'33-Píla '!E5+'44-Stavby'!E5+'45-Kameňolom'!E5+'99-ústredie'!E5</f>
        <v>0</v>
      </c>
      <c r="F5" s="342">
        <f>'11-Lesy'!F5+'22-Služby'!F5+'33-Píla '!F5+'44-Stavby'!F5+'45-Kameňolom'!F5+'99-ústredie'!F5</f>
        <v>0</v>
      </c>
      <c r="G5" s="342">
        <f>'11-Lesy'!G5+'22-Služby'!G5+'33-Píla '!G5+'44-Stavby'!G5+'45-Kameňolom'!G5+'99-ústredie'!G5</f>
        <v>0</v>
      </c>
      <c r="H5" s="59"/>
    </row>
    <row r="6" spans="1:8" s="29" customFormat="1" ht="15.6" customHeight="1" x14ac:dyDescent="0.2">
      <c r="A6" s="54" t="s">
        <v>5</v>
      </c>
      <c r="B6" s="30">
        <v>50120</v>
      </c>
      <c r="C6" s="28">
        <f>SUM('22-Služby'!C6+'33-Píla '!C6+'44-Stavby'!C6+'45-Kameňolom'!C6+'99-ústredie'!C6)</f>
        <v>58</v>
      </c>
      <c r="D6" s="31">
        <f>'11-Lesy'!D6+'22-Služby'!D6+'33-Píla '!D6+'44-Stavby'!D6+'45-Kameňolom'!D6+'99-ústredie'!D6</f>
        <v>11</v>
      </c>
      <c r="E6" s="349">
        <f>'11-Lesy'!E6+'22-Služby'!E6+'33-Píla '!E6+'44-Stavby'!E6+'45-Kameňolom'!E6+'99-ústredie'!E6</f>
        <v>0</v>
      </c>
      <c r="F6" s="342">
        <f>'11-Lesy'!F6+'22-Služby'!F6+'33-Píla '!F6+'44-Stavby'!F6+'45-Kameňolom'!F6+'99-ústredie'!F6</f>
        <v>0</v>
      </c>
      <c r="G6" s="342">
        <f>'11-Lesy'!G6+'22-Služby'!G6+'33-Píla '!G6+'44-Stavby'!G6+'45-Kameňolom'!G6+'99-ústredie'!G6</f>
        <v>0</v>
      </c>
      <c r="H6" s="60"/>
    </row>
    <row r="7" spans="1:8" s="29" customFormat="1" ht="15.6" customHeight="1" x14ac:dyDescent="0.2">
      <c r="A7" s="54" t="s">
        <v>6</v>
      </c>
      <c r="B7" s="30">
        <v>50130</v>
      </c>
      <c r="C7" s="28">
        <f>SUM('22-Služby'!C7+'33-Píla '!C7+'44-Stavby'!C7+'45-Kameňolom'!C7+'99-ústredie'!C7)</f>
        <v>47071</v>
      </c>
      <c r="D7" s="31">
        <f>'11-Lesy'!D7+'22-Služby'!D7+'33-Píla '!D7+'44-Stavby'!D7+'45-Kameňolom'!D7+'99-ústredie'!D7</f>
        <v>56840</v>
      </c>
      <c r="E7" s="349">
        <f>'11-Lesy'!E7+'22-Služby'!E7+'33-Píla '!E7+'44-Stavby'!E7+'45-Kameňolom'!E7+'99-ústredie'!E7</f>
        <v>72158</v>
      </c>
      <c r="F7" s="342">
        <f>'11-Lesy'!F7+'22-Služby'!F7+'33-Píla '!F7+'44-Stavby'!F7+'45-Kameňolom'!F7+'99-ústredie'!F7</f>
        <v>102200</v>
      </c>
      <c r="G7" s="342">
        <f>'11-Lesy'!G7+'22-Služby'!G7+'33-Píla '!G7+'44-Stavby'!G7+'45-Kameňolom'!G7+'99-ústredie'!G7</f>
        <v>436.4</v>
      </c>
      <c r="H7" s="60"/>
    </row>
    <row r="8" spans="1:8" s="29" customFormat="1" ht="15.6" customHeight="1" x14ac:dyDescent="0.2">
      <c r="A8" s="54" t="s">
        <v>7</v>
      </c>
      <c r="B8" s="30">
        <v>50140</v>
      </c>
      <c r="C8" s="28">
        <f>SUM('22-Služby'!C8+'33-Píla '!C8+'44-Stavby'!C8+'45-Kameňolom'!C8+'99-ústredie'!C8)</f>
        <v>10212</v>
      </c>
      <c r="D8" s="31">
        <f>'11-Lesy'!D8+'22-Služby'!D8+'33-Píla '!D8+'44-Stavby'!D8+'45-Kameňolom'!D8+'99-ústredie'!D8</f>
        <v>15858</v>
      </c>
      <c r="E8" s="349">
        <f>'11-Lesy'!E8+'22-Služby'!E8+'33-Píla '!E8+'44-Stavby'!E8+'45-Kameňolom'!E8+'99-ústredie'!E8</f>
        <v>14286</v>
      </c>
      <c r="F8" s="342">
        <f>'11-Lesy'!F8+'22-Služby'!F8+'33-Píla '!F8+'44-Stavby'!F8+'45-Kameňolom'!F8+'99-ústredie'!F8</f>
        <v>16000</v>
      </c>
      <c r="G8" s="342">
        <f>'11-Lesy'!G8+'22-Služby'!G8+'33-Píla '!G8+'44-Stavby'!G8+'45-Kameňolom'!G8+'99-ústredie'!G8</f>
        <v>1081</v>
      </c>
      <c r="H8" s="60"/>
    </row>
    <row r="9" spans="1:8" s="29" customFormat="1" ht="15.6" customHeight="1" x14ac:dyDescent="0.2">
      <c r="A9" s="54" t="s">
        <v>10</v>
      </c>
      <c r="B9" s="30">
        <v>50150</v>
      </c>
      <c r="C9" s="28">
        <f>SUM('22-Služby'!C9+'33-Píla '!C9+'44-Stavby'!C9+'45-Kameňolom'!C9+'99-ústredie'!C9)</f>
        <v>2935</v>
      </c>
      <c r="D9" s="31">
        <f>'11-Lesy'!D9+'22-Služby'!D9+'33-Píla '!D9+'44-Stavby'!D9+'45-Kameňolom'!D9+'99-ústredie'!D9</f>
        <v>5513</v>
      </c>
      <c r="E9" s="349">
        <f>'11-Lesy'!E9+'22-Služby'!E9+'33-Píla '!E9+'44-Stavby'!E9+'45-Kameňolom'!E9+'99-ústredie'!E9</f>
        <v>3330</v>
      </c>
      <c r="F9" s="342">
        <f>'11-Lesy'!F9+'22-Služby'!F9+'33-Píla '!F9+'44-Stavby'!F9+'45-Kameňolom'!F9+'99-ústredie'!F9</f>
        <v>6500</v>
      </c>
      <c r="G9" s="342">
        <f>'11-Lesy'!G9+'22-Služby'!G9+'33-Píla '!G9+'44-Stavby'!G9+'45-Kameňolom'!G9+'99-ústredie'!G9</f>
        <v>0</v>
      </c>
      <c r="H9" s="60"/>
    </row>
    <row r="10" spans="1:8" s="29" customFormat="1" ht="15.6" customHeight="1" x14ac:dyDescent="0.2">
      <c r="A10" s="54" t="s">
        <v>11</v>
      </c>
      <c r="B10" s="30">
        <v>50160</v>
      </c>
      <c r="C10" s="28">
        <f>SUM('22-Služby'!C10+'33-Píla '!C10+'44-Stavby'!C10+'45-Kameňolom'!C10+'99-ústredie'!C10)</f>
        <v>71546</v>
      </c>
      <c r="D10" s="31">
        <f>'11-Lesy'!D10+'22-Služby'!D10+'33-Píla '!D10+'44-Stavby'!D10+'45-Kameňolom'!D10+'99-ústredie'!D10</f>
        <v>61089</v>
      </c>
      <c r="E10" s="349">
        <f>'11-Lesy'!E10+'22-Služby'!E10+'33-Píla '!E10+'44-Stavby'!E10+'45-Kameňolom'!E10+'99-ústredie'!E10</f>
        <v>54567</v>
      </c>
      <c r="F10" s="342">
        <f>'11-Lesy'!F10+'22-Služby'!F10+'33-Píla '!F10+'44-Stavby'!F10+'45-Kameňolom'!F10+'99-ústredie'!F10</f>
        <v>60400</v>
      </c>
      <c r="G10" s="342">
        <f>'11-Lesy'!G10+'22-Služby'!G10+'33-Píla '!G10+'44-Stavby'!G10+'45-Kameňolom'!G10+'99-ústredie'!G10</f>
        <v>3415.3</v>
      </c>
      <c r="H10" s="60"/>
    </row>
    <row r="11" spans="1:8" s="29" customFormat="1" ht="15.6" customHeight="1" x14ac:dyDescent="0.2">
      <c r="A11" s="54" t="s">
        <v>15</v>
      </c>
      <c r="B11" s="30">
        <v>50161</v>
      </c>
      <c r="C11" s="28">
        <f>SUM('22-Služby'!C11+'33-Píla '!C11+'44-Stavby'!C11+'45-Kameňolom'!C11+'99-ústredie'!C11)</f>
        <v>827</v>
      </c>
      <c r="D11" s="31">
        <f>'11-Lesy'!D11+'22-Služby'!D11+'33-Píla '!D11+'44-Stavby'!D11+'45-Kameňolom'!D11+'99-ústredie'!D11</f>
        <v>2839</v>
      </c>
      <c r="E11" s="349">
        <f>'11-Lesy'!E11+'22-Služby'!E11+'33-Píla '!E11+'44-Stavby'!E11+'45-Kameňolom'!E11+'99-ústredie'!E11</f>
        <v>1819.17</v>
      </c>
      <c r="F11" s="342">
        <f>'11-Lesy'!F11+'22-Služby'!F11+'33-Píla '!F11+'44-Stavby'!F11+'45-Kameňolom'!F11+'99-ústredie'!F11</f>
        <v>2400</v>
      </c>
      <c r="G11" s="342">
        <f>'11-Lesy'!G11+'22-Služby'!G11+'33-Píla '!G11+'44-Stavby'!G11+'45-Kameňolom'!G11+'99-ústredie'!G11</f>
        <v>119</v>
      </c>
      <c r="H11" s="60"/>
    </row>
    <row r="12" spans="1:8" s="29" customFormat="1" ht="15.6" customHeight="1" x14ac:dyDescent="0.2">
      <c r="A12" s="54" t="s">
        <v>16</v>
      </c>
      <c r="B12" s="30">
        <v>50162</v>
      </c>
      <c r="C12" s="28">
        <f>SUM('22-Služby'!C12+'33-Píla '!C12+'44-Stavby'!C12+'45-Kameňolom'!C12+'99-ústredie'!C12)</f>
        <v>642</v>
      </c>
      <c r="D12" s="31">
        <f>'11-Lesy'!D12+'22-Služby'!D12+'33-Píla '!D12+'44-Stavby'!D12+'45-Kameňolom'!D12+'99-ústredie'!D12</f>
        <v>751</v>
      </c>
      <c r="E12" s="349">
        <f>'11-Lesy'!E12+'22-Služby'!E12+'33-Píla '!E12+'44-Stavby'!E12+'45-Kameňolom'!E12+'99-ústredie'!E12</f>
        <v>730</v>
      </c>
      <c r="F12" s="342">
        <f>'11-Lesy'!F12+'22-Služby'!F12+'33-Píla '!F12+'44-Stavby'!F12+'45-Kameňolom'!F12+'99-ústredie'!F12</f>
        <v>1000</v>
      </c>
      <c r="G12" s="342">
        <f>'11-Lesy'!G12+'22-Služby'!G12+'33-Píla '!G12+'44-Stavby'!G12+'45-Kameňolom'!G12+'99-ústredie'!G12</f>
        <v>325</v>
      </c>
      <c r="H12" s="60"/>
    </row>
    <row r="13" spans="1:8" s="29" customFormat="1" ht="15.6" customHeight="1" x14ac:dyDescent="0.2">
      <c r="A13" s="54" t="s">
        <v>17</v>
      </c>
      <c r="B13" s="30">
        <v>50170</v>
      </c>
      <c r="C13" s="28">
        <f>SUM('22-Služby'!C13+'33-Píla '!C13+'44-Stavby'!C13+'45-Kameňolom'!C13+'99-ústredie'!C13)</f>
        <v>15528</v>
      </c>
      <c r="D13" s="31">
        <f>'11-Lesy'!D13+'22-Služby'!D13+'33-Píla '!D13+'44-Stavby'!D13+'45-Kameňolom'!D13+'99-ústredie'!D13</f>
        <v>19963</v>
      </c>
      <c r="E13" s="349">
        <f>'11-Lesy'!E13+'22-Služby'!E13+'33-Píla '!E13+'44-Stavby'!E13+'45-Kameňolom'!E13+'99-ústredie'!E13</f>
        <v>20315</v>
      </c>
      <c r="F13" s="342">
        <f>'11-Lesy'!F13+'22-Služby'!F13+'33-Píla '!F13+'44-Stavby'!F13+'45-Kameňolom'!F13+'99-ústredie'!F13</f>
        <v>21500</v>
      </c>
      <c r="G13" s="342">
        <f>'11-Lesy'!G13+'22-Služby'!G13+'33-Píla '!G13+'44-Stavby'!G13+'45-Kameňolom'!G13+'99-ústredie'!G13</f>
        <v>545</v>
      </c>
      <c r="H13" s="60"/>
    </row>
    <row r="14" spans="1:8" s="29" customFormat="1" ht="15.6" customHeight="1" x14ac:dyDescent="0.2">
      <c r="A14" s="54" t="s">
        <v>20</v>
      </c>
      <c r="B14" s="30">
        <v>50171</v>
      </c>
      <c r="C14" s="28">
        <f>SUM('22-Služby'!C14+'33-Píla '!C14+'44-Stavby'!C14+'45-Kameňolom'!C14+'99-ústredie'!C14)</f>
        <v>2023</v>
      </c>
      <c r="D14" s="31">
        <f>'11-Lesy'!D14+'22-Služby'!D14+'33-Píla '!D14+'44-Stavby'!D14+'45-Kameňolom'!D14+'99-ústredie'!D14</f>
        <v>3037</v>
      </c>
      <c r="E14" s="349">
        <f>'11-Lesy'!E14+'22-Služby'!E14+'33-Píla '!E14+'44-Stavby'!E14+'45-Kameňolom'!E14+'99-ústredie'!E14</f>
        <v>3200</v>
      </c>
      <c r="F14" s="342">
        <f>'11-Lesy'!F14+'22-Služby'!F14+'33-Píla '!F14+'44-Stavby'!F14+'45-Kameňolom'!F14+'99-ústredie'!F14</f>
        <v>3850</v>
      </c>
      <c r="G14" s="342">
        <f>'11-Lesy'!G14+'22-Služby'!G14+'33-Píla '!G14+'44-Stavby'!G14+'45-Kameňolom'!G14+'99-ústredie'!G14</f>
        <v>115</v>
      </c>
      <c r="H14" s="60"/>
    </row>
    <row r="15" spans="1:8" s="29" customFormat="1" ht="15.6" customHeight="1" x14ac:dyDescent="0.2">
      <c r="A15" s="54" t="s">
        <v>22</v>
      </c>
      <c r="B15" s="30">
        <v>50172</v>
      </c>
      <c r="C15" s="28">
        <f>SUM('22-Služby'!C15+'33-Píla '!C15+'44-Stavby'!C15+'45-Kameňolom'!C15+'99-ústredie'!C15)</f>
        <v>1055</v>
      </c>
      <c r="D15" s="31">
        <f>'11-Lesy'!D15+'22-Služby'!D15+'33-Píla '!D15+'44-Stavby'!D15+'45-Kameňolom'!D15+'99-ústredie'!D15</f>
        <v>879</v>
      </c>
      <c r="E15" s="349">
        <f>'11-Lesy'!E15+'22-Služby'!E15+'33-Píla '!E15+'44-Stavby'!E15+'45-Kameňolom'!E15+'99-ústredie'!E15</f>
        <v>1466</v>
      </c>
      <c r="F15" s="342">
        <f>'11-Lesy'!F15+'22-Služby'!F15+'33-Píla '!F15+'44-Stavby'!F15+'45-Kameňolom'!F15+'99-ústredie'!F15</f>
        <v>1160</v>
      </c>
      <c r="G15" s="342">
        <f>'11-Lesy'!G15+'22-Služby'!G15+'33-Píla '!G15+'44-Stavby'!G15+'45-Kameňolom'!G15+'99-ústredie'!G15</f>
        <v>218</v>
      </c>
      <c r="H15" s="60"/>
    </row>
    <row r="16" spans="1:8" s="29" customFormat="1" ht="15.6" customHeight="1" x14ac:dyDescent="0.2">
      <c r="A16" s="54" t="s">
        <v>23</v>
      </c>
      <c r="B16" s="30">
        <v>50173</v>
      </c>
      <c r="C16" s="28">
        <f>SUM('22-Služby'!C16+'33-Píla '!C16+'44-Stavby'!C16+'45-Kameňolom'!C16+'99-ústredie'!C16)</f>
        <v>6527</v>
      </c>
      <c r="D16" s="31">
        <f>'11-Lesy'!D16+'22-Služby'!D16+'33-Píla '!D16+'44-Stavby'!D16+'45-Kameňolom'!D16+'99-ústredie'!D16</f>
        <v>902</v>
      </c>
      <c r="E16" s="349">
        <f>'11-Lesy'!E16+'22-Služby'!E16+'33-Píla '!E16+'44-Stavby'!E16+'45-Kameňolom'!E16+'99-ústredie'!E16</f>
        <v>1242</v>
      </c>
      <c r="F16" s="342">
        <f>'11-Lesy'!F16+'22-Služby'!F16+'33-Píla '!F16+'44-Stavby'!F16+'45-Kameňolom'!F16+'99-ústredie'!F16</f>
        <v>0</v>
      </c>
      <c r="G16" s="342">
        <f>'11-Lesy'!G16+'22-Služby'!G16+'33-Píla '!G16+'44-Stavby'!G16+'45-Kameňolom'!G16+'99-ústredie'!G16</f>
        <v>0</v>
      </c>
      <c r="H16" s="60"/>
    </row>
    <row r="17" spans="1:8" s="29" customFormat="1" ht="15.6" customHeight="1" x14ac:dyDescent="0.2">
      <c r="A17" s="54" t="s">
        <v>24</v>
      </c>
      <c r="B17" s="30">
        <v>50174</v>
      </c>
      <c r="C17" s="28">
        <f>SUM('22-Služby'!C17+'33-Píla '!C17+'44-Stavby'!C17+'45-Kameňolom'!C17+'99-ústredie'!C17)</f>
        <v>209</v>
      </c>
      <c r="D17" s="31">
        <f>'11-Lesy'!D17+'22-Služby'!D17+'33-Píla '!D17+'44-Stavby'!D17+'45-Kameňolom'!D17+'99-ústredie'!D17</f>
        <v>161</v>
      </c>
      <c r="E17" s="349">
        <f>'11-Lesy'!E17+'22-Služby'!E17+'33-Píla '!E17+'44-Stavby'!E17+'45-Kameňolom'!E17+'99-ústredie'!E17</f>
        <v>149</v>
      </c>
      <c r="F17" s="342">
        <f>'11-Lesy'!F17+'22-Služby'!F17+'33-Píla '!F17+'44-Stavby'!F17+'45-Kameňolom'!F17+'99-ústredie'!F17</f>
        <v>150</v>
      </c>
      <c r="G17" s="342">
        <f>'11-Lesy'!G17+'22-Služby'!G17+'33-Píla '!G17+'44-Stavby'!G17+'45-Kameňolom'!G17+'99-ústredie'!G17</f>
        <v>68</v>
      </c>
      <c r="H17" s="60"/>
    </row>
    <row r="18" spans="1:8" s="29" customFormat="1" ht="15.6" customHeight="1" x14ac:dyDescent="0.2">
      <c r="A18" s="54" t="s">
        <v>190</v>
      </c>
      <c r="B18" s="30">
        <v>50175</v>
      </c>
      <c r="C18" s="28">
        <f>SUM('22-Služby'!C18+'33-Píla '!C18+'44-Stavby'!C18+'45-Kameňolom'!C18+'99-ústredie'!C18)</f>
        <v>33</v>
      </c>
      <c r="D18" s="31">
        <f>'11-Lesy'!D18+'22-Služby'!D18+'33-Píla '!D18+'44-Stavby'!D18+'45-Kameňolom'!D18+'99-ústredie'!D18</f>
        <v>3838</v>
      </c>
      <c r="E18" s="349">
        <f>'11-Lesy'!E18+'22-Služby'!E18+'33-Píla '!E18+'44-Stavby'!E18+'45-Kameňolom'!E18+'99-ústredie'!E18</f>
        <v>1829</v>
      </c>
      <c r="F18" s="342">
        <f>'11-Lesy'!F18+'22-Služby'!F18+'33-Píla '!F18+'44-Stavby'!F18+'45-Kameňolom'!F18+'99-ústredie'!F18</f>
        <v>3000</v>
      </c>
      <c r="G18" s="342">
        <f>'11-Lesy'!G18+'22-Služby'!G18+'33-Píla '!G18+'44-Stavby'!G18+'45-Kameňolom'!G18+'99-ústredie'!G18</f>
        <v>0</v>
      </c>
      <c r="H18" s="60"/>
    </row>
    <row r="19" spans="1:8" s="29" customFormat="1" ht="15.6" customHeight="1" x14ac:dyDescent="0.2">
      <c r="A19" s="54" t="s">
        <v>28</v>
      </c>
      <c r="B19" s="30">
        <v>50180</v>
      </c>
      <c r="C19" s="28">
        <f>SUM('22-Služby'!C19+'33-Píla '!C19+'44-Stavby'!C19+'45-Kameňolom'!C19+'99-ústredie'!C19)</f>
        <v>0</v>
      </c>
      <c r="D19" s="31">
        <f>'11-Lesy'!D19+'22-Služby'!D19+'33-Píla '!D19+'44-Stavby'!D19+'45-Kameňolom'!D19+'99-ústredie'!D19</f>
        <v>6637</v>
      </c>
      <c r="E19" s="349">
        <f>'11-Lesy'!E19+'22-Služby'!E19+'33-Píla '!E19+'44-Stavby'!E19+'45-Kameňolom'!E19+'99-ústredie'!E19</f>
        <v>0</v>
      </c>
      <c r="F19" s="342">
        <f>'11-Lesy'!F19+'22-Služby'!F19+'33-Píla '!F19+'44-Stavby'!F19+'45-Kameňolom'!F19+'99-ústredie'!F19</f>
        <v>0</v>
      </c>
      <c r="G19" s="342">
        <f>'11-Lesy'!G19+'22-Služby'!G19+'33-Píla '!G19+'44-Stavby'!G19+'45-Kameňolom'!G19+'99-ústredie'!G19</f>
        <v>0</v>
      </c>
      <c r="H19" s="60"/>
    </row>
    <row r="20" spans="1:8" s="29" customFormat="1" ht="15.6" customHeight="1" x14ac:dyDescent="0.2">
      <c r="A20" s="54" t="s">
        <v>29</v>
      </c>
      <c r="B20" s="30">
        <v>50188</v>
      </c>
      <c r="C20" s="28">
        <f>SUM('22-Služby'!C20+'33-Píla '!C20+'44-Stavby'!C20+'45-Kameňolom'!C20+'99-ústredie'!C20)</f>
        <v>16863</v>
      </c>
      <c r="D20" s="31">
        <f>'11-Lesy'!D20+'22-Služby'!D20+'33-Píla '!D20+'44-Stavby'!D20+'45-Kameňolom'!D20+'99-ústredie'!D20</f>
        <v>23090</v>
      </c>
      <c r="E20" s="349">
        <f>'11-Lesy'!E20+'22-Služby'!E20+'33-Píla '!E20+'44-Stavby'!E20+'45-Kameňolom'!E20+'99-ústredie'!E20</f>
        <v>9131</v>
      </c>
      <c r="F20" s="342">
        <f>'11-Lesy'!F20+'22-Služby'!F20+'33-Píla '!F20+'44-Stavby'!F20+'45-Kameňolom'!F20+'99-ústredie'!F20</f>
        <v>11000</v>
      </c>
      <c r="G20" s="342">
        <f>'11-Lesy'!G20+'22-Služby'!G20+'33-Píla '!G20+'44-Stavby'!G20+'45-Kameňolom'!G20+'99-ústredie'!G20</f>
        <v>0</v>
      </c>
      <c r="H20" s="60"/>
    </row>
    <row r="21" spans="1:8" s="29" customFormat="1" ht="15.6" customHeight="1" x14ac:dyDescent="0.2">
      <c r="A21" s="54" t="s">
        <v>32</v>
      </c>
      <c r="B21" s="30">
        <v>50190</v>
      </c>
      <c r="C21" s="28">
        <f>SUM('22-Služby'!C21+'33-Píla '!C21+'44-Stavby'!C21+'45-Kameňolom'!C21+'99-ústredie'!C21)</f>
        <v>2198</v>
      </c>
      <c r="D21" s="31">
        <f>'11-Lesy'!D21+'22-Služby'!D21+'33-Píla '!D21+'44-Stavby'!D21+'45-Kameňolom'!D21+'99-ústredie'!D21</f>
        <v>16360</v>
      </c>
      <c r="E21" s="349">
        <f>'11-Lesy'!E21+'22-Služby'!E21+'33-Píla '!E21+'44-Stavby'!E21+'45-Kameňolom'!E21+'99-ústredie'!E21</f>
        <v>807</v>
      </c>
      <c r="F21" s="342">
        <f>'11-Lesy'!F21+'22-Služby'!F21+'33-Píla '!F21+'44-Stavby'!F21+'45-Kameňolom'!F21+'99-ústredie'!F21</f>
        <v>0</v>
      </c>
      <c r="G21" s="342">
        <f>'11-Lesy'!G21+'22-Služby'!G21+'33-Píla '!G21+'44-Stavby'!G21+'45-Kameňolom'!G21+'99-ústredie'!G21</f>
        <v>0</v>
      </c>
      <c r="H21" s="60"/>
    </row>
    <row r="22" spans="1:8" s="29" customFormat="1" ht="15.6" customHeight="1" x14ac:dyDescent="0.2">
      <c r="A22" s="83" t="s">
        <v>220</v>
      </c>
      <c r="B22" s="86">
        <v>50199</v>
      </c>
      <c r="C22" s="226">
        <f>SUM('22-Služby'!C22+'33-Píla '!C22+'44-Stavby'!C22+'45-Kameňolom'!C22+'99-ústredie'!C22)</f>
        <v>0</v>
      </c>
      <c r="D22" s="31">
        <f>'11-Lesy'!D22+'22-Služby'!D22+'33-Píla '!D22+'44-Stavby'!D22+'45-Kameňolom'!D22+'99-ústredie'!D22</f>
        <v>-2</v>
      </c>
      <c r="E22" s="349">
        <f>'11-Lesy'!E22+'22-Služby'!E22+'33-Píla '!E22+'44-Stavby'!E22+'45-Kameňolom'!E22+'99-ústredie'!E22</f>
        <v>0</v>
      </c>
      <c r="F22" s="342">
        <f>'11-Lesy'!F22+'22-Služby'!F22+'33-Píla '!F22+'44-Stavby'!F22+'45-Kameňolom'!F22+'99-ústredie'!F22</f>
        <v>0</v>
      </c>
      <c r="G22" s="342">
        <f>'11-Lesy'!G22+'22-Služby'!G22+'33-Píla '!G22+'44-Stavby'!G22+'45-Kameňolom'!G22+'99-ústredie'!G22</f>
        <v>0</v>
      </c>
      <c r="H22" s="60"/>
    </row>
    <row r="23" spans="1:8" s="29" customFormat="1" ht="15.6" customHeight="1" x14ac:dyDescent="0.2">
      <c r="A23" s="54" t="s">
        <v>33</v>
      </c>
      <c r="B23" s="30">
        <v>50210</v>
      </c>
      <c r="C23" s="28">
        <f>SUM('22-Služby'!C23+'33-Píla '!C23+'44-Stavby'!C23+'45-Kameňolom'!C23+'99-ústredie'!C23)</f>
        <v>5220</v>
      </c>
      <c r="D23" s="31">
        <f>'11-Lesy'!D23+'22-Služby'!D23+'33-Píla '!D23+'44-Stavby'!D23+'45-Kameňolom'!D23+'99-ústredie'!D23</f>
        <v>6404</v>
      </c>
      <c r="E23" s="349">
        <f>'11-Lesy'!E23+'22-Služby'!E23+'33-Píla '!E23+'44-Stavby'!E23+'45-Kameňolom'!E23+'99-ústredie'!E23</f>
        <v>5772</v>
      </c>
      <c r="F23" s="342">
        <f>'11-Lesy'!F23+'22-Služby'!F23+'33-Píla '!F23+'44-Stavby'!F23+'45-Kameňolom'!F23+'99-ústredie'!F23</f>
        <v>5900</v>
      </c>
      <c r="G23" s="342">
        <f>'11-Lesy'!G23+'22-Služby'!G23+'33-Píla '!G23+'44-Stavby'!G23+'45-Kameňolom'!G23+'99-ústredie'!G23</f>
        <v>721</v>
      </c>
      <c r="H23" s="60"/>
    </row>
    <row r="24" spans="1:8" s="29" customFormat="1" ht="15.6" customHeight="1" x14ac:dyDescent="0.2">
      <c r="A24" s="54" t="s">
        <v>34</v>
      </c>
      <c r="B24" s="30">
        <v>50220</v>
      </c>
      <c r="C24" s="28">
        <f>SUM('22-Služby'!C24+'33-Píla '!C24+'44-Stavby'!C24+'45-Kameňolom'!C24+'99-ústredie'!C24)</f>
        <v>6252</v>
      </c>
      <c r="D24" s="31">
        <f>'11-Lesy'!D24+'22-Služby'!D24+'33-Píla '!D24+'44-Stavby'!D24+'45-Kameňolom'!D24+'99-ústredie'!D24</f>
        <v>7590</v>
      </c>
      <c r="E24" s="349">
        <f>'11-Lesy'!E24+'22-Služby'!E24+'33-Píla '!E24+'44-Stavby'!E24+'45-Kameňolom'!E24+'99-ústredie'!E24</f>
        <v>7252</v>
      </c>
      <c r="F24" s="342">
        <f>'11-Lesy'!F24+'22-Služby'!F24+'33-Píla '!F24+'44-Stavby'!F24+'45-Kameňolom'!F24+'99-ústredie'!F24</f>
        <v>7300</v>
      </c>
      <c r="G24" s="342">
        <f>'11-Lesy'!G24+'22-Služby'!G24+'33-Píla '!G24+'44-Stavby'!G24+'45-Kameňolom'!G24+'99-ústredie'!G24</f>
        <v>0</v>
      </c>
      <c r="H24" s="60"/>
    </row>
    <row r="25" spans="1:8" s="29" customFormat="1" ht="15.6" customHeight="1" x14ac:dyDescent="0.2">
      <c r="A25" s="54" t="s">
        <v>35</v>
      </c>
      <c r="B25" s="30">
        <v>50230</v>
      </c>
      <c r="C25" s="28">
        <f>SUM('22-Služby'!C25+'33-Píla '!C25+'44-Stavby'!C25+'45-Kameňolom'!C25+'99-ústredie'!C25)</f>
        <v>157</v>
      </c>
      <c r="D25" s="31">
        <f>'11-Lesy'!D25+'22-Služby'!D25+'33-Píla '!D25+'44-Stavby'!D25+'45-Kameňolom'!D25+'99-ústredie'!D25</f>
        <v>97</v>
      </c>
      <c r="E25" s="349">
        <f>'11-Lesy'!E25+'22-Služby'!E25+'33-Píla '!E25+'44-Stavby'!E25+'45-Kameňolom'!E25+'99-ústredie'!E25</f>
        <v>38</v>
      </c>
      <c r="F25" s="342">
        <f>'11-Lesy'!F25+'22-Služby'!F25+'33-Píla '!F25+'44-Stavby'!F25+'45-Kameňolom'!F25+'99-ústredie'!F25</f>
        <v>100</v>
      </c>
      <c r="G25" s="342">
        <f>'11-Lesy'!G25+'22-Služby'!G25+'33-Píla '!G25+'44-Stavby'!G25+'45-Kameňolom'!G25+'99-ústredie'!G25</f>
        <v>4</v>
      </c>
      <c r="H25" s="60"/>
    </row>
    <row r="26" spans="1:8" s="29" customFormat="1" ht="15.6" customHeight="1" x14ac:dyDescent="0.2">
      <c r="A26" s="54" t="s">
        <v>36</v>
      </c>
      <c r="B26" s="30">
        <v>50310</v>
      </c>
      <c r="C26" s="28">
        <f>SUM('22-Služby'!C26+'33-Píla '!C26+'44-Stavby'!C26+'45-Kameňolom'!C26+'99-ústredie'!C26)</f>
        <v>0</v>
      </c>
      <c r="D26" s="31">
        <f>'11-Lesy'!D26+'22-Služby'!D26+'33-Píla '!D26+'44-Stavby'!D26+'45-Kameňolom'!D26+'99-ústredie'!D26</f>
        <v>0</v>
      </c>
      <c r="E26" s="349">
        <f>'11-Lesy'!E26+'22-Služby'!E26+'33-Píla '!E26+'44-Stavby'!E26+'45-Kameňolom'!E26+'99-ústredie'!E26</f>
        <v>21</v>
      </c>
      <c r="F26" s="342">
        <f>'11-Lesy'!F26+'22-Služby'!F26+'33-Píla '!F26+'44-Stavby'!F26+'45-Kameňolom'!F26+'99-ústredie'!F26</f>
        <v>0</v>
      </c>
      <c r="G26" s="342">
        <f>'11-Lesy'!G26+'22-Služby'!G26+'33-Píla '!G26+'44-Stavby'!G26+'45-Kameňolom'!G26+'99-ústredie'!G26</f>
        <v>0</v>
      </c>
      <c r="H26" s="60"/>
    </row>
    <row r="27" spans="1:8" s="29" customFormat="1" ht="15.6" customHeight="1" x14ac:dyDescent="0.2">
      <c r="A27" s="54" t="s">
        <v>234</v>
      </c>
      <c r="B27" s="86">
        <v>51110</v>
      </c>
      <c r="C27" s="28">
        <f>SUM('22-Služby'!C27+'33-Píla '!C27+'44-Stavby'!C27+'45-Kameňolom'!C27+'99-ústredie'!C27)</f>
        <v>0</v>
      </c>
      <c r="D27" s="31">
        <f>'11-Lesy'!D27+'22-Služby'!D27+'33-Píla '!D27+'44-Stavby'!D27+'45-Kameňolom'!D27+'99-ústredie'!D27</f>
        <v>0</v>
      </c>
      <c r="E27" s="349">
        <f>'11-Lesy'!E27+'22-Služby'!E27+'33-Píla '!E27+'44-Stavby'!E27+'45-Kameňolom'!E27+'99-ústredie'!E27</f>
        <v>0</v>
      </c>
      <c r="F27" s="342">
        <f>'11-Lesy'!F27+'22-Služby'!F27+'33-Píla '!F27+'44-Stavby'!F27+'45-Kameňolom'!F27+'99-ústredie'!F27</f>
        <v>0</v>
      </c>
      <c r="G27" s="342">
        <f>'11-Lesy'!G27+'22-Služby'!G27+'33-Píla '!G27+'44-Stavby'!G27+'45-Kameňolom'!G27+'99-ústredie'!G27</f>
        <v>0</v>
      </c>
      <c r="H27" s="60"/>
    </row>
    <row r="28" spans="1:8" s="29" customFormat="1" ht="15.6" customHeight="1" x14ac:dyDescent="0.2">
      <c r="A28" s="54" t="s">
        <v>37</v>
      </c>
      <c r="B28" s="30">
        <v>51111</v>
      </c>
      <c r="C28" s="28">
        <f>SUM('22-Služby'!C28+'33-Píla '!C28+'44-Stavby'!C28+'45-Kameňolom'!C28+'99-ústredie'!C28)</f>
        <v>8131</v>
      </c>
      <c r="D28" s="31">
        <f>'11-Lesy'!D28+'22-Služby'!D28+'33-Píla '!D28+'44-Stavby'!D28+'45-Kameňolom'!D28+'99-ústredie'!D28</f>
        <v>2764</v>
      </c>
      <c r="E28" s="349">
        <f>'11-Lesy'!E28+'22-Služby'!E28+'33-Píla '!E28+'44-Stavby'!E28+'45-Kameňolom'!E28+'99-ústredie'!E28</f>
        <v>11176</v>
      </c>
      <c r="F28" s="342">
        <f>'11-Lesy'!F28+'22-Služby'!F28+'33-Píla '!F28+'44-Stavby'!F28+'45-Kameňolom'!F28+'99-ústredie'!F28</f>
        <v>13200</v>
      </c>
      <c r="G28" s="342">
        <f>'11-Lesy'!G28+'22-Služby'!G28+'33-Píla '!G28+'44-Stavby'!G28+'45-Kameňolom'!G28+'99-ústredie'!G28</f>
        <v>694</v>
      </c>
      <c r="H28" s="60"/>
    </row>
    <row r="29" spans="1:8" s="29" customFormat="1" ht="15.6" customHeight="1" x14ac:dyDescent="0.2">
      <c r="A29" s="54" t="s">
        <v>39</v>
      </c>
      <c r="B29" s="30">
        <v>51199</v>
      </c>
      <c r="C29" s="28">
        <f>SUM('22-Služby'!C29+'33-Píla '!C29+'44-Stavby'!C29+'45-Kameňolom'!C29+'99-ústredie'!C29)</f>
        <v>0</v>
      </c>
      <c r="D29" s="31">
        <f>'11-Lesy'!D29+'22-Služby'!D29+'33-Píla '!D29+'44-Stavby'!D29+'45-Kameňolom'!D29+'99-ústredie'!D29</f>
        <v>0</v>
      </c>
      <c r="E29" s="349">
        <f>'11-Lesy'!E29+'22-Služby'!E29+'33-Píla '!E29+'44-Stavby'!E29+'45-Kameňolom'!E29+'99-ústredie'!E29</f>
        <v>0</v>
      </c>
      <c r="F29" s="342">
        <f>'11-Lesy'!F29+'22-Služby'!F29+'33-Píla '!F29+'44-Stavby'!F29+'45-Kameňolom'!F29+'99-ústredie'!F29</f>
        <v>0</v>
      </c>
      <c r="G29" s="342">
        <f>'11-Lesy'!G29+'22-Služby'!G29+'33-Píla '!G29+'44-Stavby'!G29+'45-Kameňolom'!G29+'99-ústredie'!G29</f>
        <v>0</v>
      </c>
      <c r="H29" s="60"/>
    </row>
    <row r="30" spans="1:8" s="29" customFormat="1" ht="15.6" customHeight="1" x14ac:dyDescent="0.2">
      <c r="A30" s="54" t="s">
        <v>40</v>
      </c>
      <c r="B30" s="30">
        <v>51210</v>
      </c>
      <c r="C30" s="28">
        <f>SUM('22-Služby'!C30+'33-Píla '!C30+'44-Stavby'!C30+'45-Kameňolom'!C30+'99-ústredie'!C30)</f>
        <v>19</v>
      </c>
      <c r="D30" s="31">
        <f>'11-Lesy'!D30+'22-Služby'!D30+'33-Píla '!D30+'44-Stavby'!D30+'45-Kameňolom'!D30+'99-ústredie'!D30</f>
        <v>117</v>
      </c>
      <c r="E30" s="349">
        <f>'11-Lesy'!E30+'22-Služby'!E30+'33-Píla '!E30+'44-Stavby'!E30+'45-Kameňolom'!E30+'99-ústredie'!E30</f>
        <v>231</v>
      </c>
      <c r="F30" s="342">
        <f>'11-Lesy'!F30+'22-Služby'!F30+'33-Píla '!F30+'44-Stavby'!F30+'45-Kameňolom'!F30+'99-ústredie'!F30</f>
        <v>0</v>
      </c>
      <c r="G30" s="342">
        <f>'11-Lesy'!G30+'22-Služby'!G30+'33-Píla '!G30+'44-Stavby'!G30+'45-Kameňolom'!G30+'99-ústredie'!G30</f>
        <v>0</v>
      </c>
      <c r="H30" s="60"/>
    </row>
    <row r="31" spans="1:8" s="29" customFormat="1" ht="15.6" customHeight="1" x14ac:dyDescent="0.2">
      <c r="A31" s="54" t="s">
        <v>41</v>
      </c>
      <c r="B31" s="30">
        <v>51310</v>
      </c>
      <c r="C31" s="28">
        <f>SUM('22-Služby'!C31+'33-Píla '!C31+'44-Stavby'!C31+'45-Kameňolom'!C31+'99-ústredie'!C31)</f>
        <v>458</v>
      </c>
      <c r="D31" s="31">
        <f>'11-Lesy'!D31+'22-Služby'!D31+'33-Píla '!D31+'44-Stavby'!D31+'45-Kameňolom'!D31+'99-ústredie'!D31</f>
        <v>500</v>
      </c>
      <c r="E31" s="349">
        <f>'11-Lesy'!E31+'22-Služby'!E31+'33-Píla '!E31+'44-Stavby'!E31+'45-Kameňolom'!E31+'99-ústredie'!E31</f>
        <v>215</v>
      </c>
      <c r="F31" s="342">
        <f>'11-Lesy'!F31+'22-Služby'!F31+'33-Píla '!F31+'44-Stavby'!F31+'45-Kameňolom'!F31+'99-ústredie'!F31</f>
        <v>220</v>
      </c>
      <c r="G31" s="342">
        <f>'11-Lesy'!G31+'22-Služby'!G31+'33-Píla '!G31+'44-Stavby'!G31+'45-Kameňolom'!G31+'99-ústredie'!G31</f>
        <v>0</v>
      </c>
      <c r="H31" s="60"/>
    </row>
    <row r="32" spans="1:8" s="29" customFormat="1" ht="15.6" customHeight="1" x14ac:dyDescent="0.2">
      <c r="A32" s="54" t="s">
        <v>42</v>
      </c>
      <c r="B32" s="30">
        <v>51810</v>
      </c>
      <c r="C32" s="28">
        <f>SUM('22-Služby'!C32+'33-Píla '!C32+'44-Stavby'!C32+'45-Kameňolom'!C32+'99-ústredie'!C32)</f>
        <v>472</v>
      </c>
      <c r="D32" s="31">
        <f>'11-Lesy'!D32+'22-Služby'!D32+'33-Píla '!D32+'44-Stavby'!D32+'45-Kameňolom'!D32+'99-ústredie'!D32</f>
        <v>454</v>
      </c>
      <c r="E32" s="349">
        <f>'11-Lesy'!E32+'22-Služby'!E32+'33-Píla '!E32+'44-Stavby'!E32+'45-Kameňolom'!E32+'99-ústredie'!E32</f>
        <v>297</v>
      </c>
      <c r="F32" s="342">
        <f>'11-Lesy'!F32+'22-Služby'!F32+'33-Píla '!F32+'44-Stavby'!F32+'45-Kameňolom'!F32+'99-ústredie'!F32</f>
        <v>300</v>
      </c>
      <c r="G32" s="342">
        <f>'11-Lesy'!G32+'22-Služby'!G32+'33-Píla '!G32+'44-Stavby'!G32+'45-Kameňolom'!G32+'99-ústredie'!G32</f>
        <v>25</v>
      </c>
      <c r="H32" s="60"/>
    </row>
    <row r="33" spans="1:8" s="29" customFormat="1" ht="15.6" customHeight="1" x14ac:dyDescent="0.2">
      <c r="A33" s="54" t="s">
        <v>43</v>
      </c>
      <c r="B33" s="30">
        <v>51811</v>
      </c>
      <c r="C33" s="28">
        <f>SUM('22-Služby'!C33+'33-Píla '!C33+'44-Stavby'!C33+'45-Kameňolom'!C33+'99-ústredie'!C33)</f>
        <v>0</v>
      </c>
      <c r="D33" s="31">
        <f>'11-Lesy'!D33+'22-Služby'!D33+'33-Píla '!D33+'44-Stavby'!D33+'45-Kameňolom'!D33+'99-ústredie'!D33</f>
        <v>0</v>
      </c>
      <c r="E33" s="349">
        <f>'11-Lesy'!E33+'22-Služby'!E33+'33-Píla '!E33+'44-Stavby'!E33+'45-Kameňolom'!E33+'99-ústredie'!E33</f>
        <v>0</v>
      </c>
      <c r="F33" s="342">
        <f>'11-Lesy'!F33+'22-Služby'!F33+'33-Píla '!F33+'44-Stavby'!F33+'45-Kameňolom'!F33+'99-ústredie'!F33</f>
        <v>0</v>
      </c>
      <c r="G33" s="342">
        <f>'11-Lesy'!G33+'22-Služby'!G33+'33-Píla '!G33+'44-Stavby'!G33+'45-Kameňolom'!G33+'99-ústredie'!G33</f>
        <v>0</v>
      </c>
      <c r="H33" s="60"/>
    </row>
    <row r="34" spans="1:8" s="29" customFormat="1" ht="15.6" customHeight="1" x14ac:dyDescent="0.2">
      <c r="A34" s="54" t="s">
        <v>44</v>
      </c>
      <c r="B34" s="30">
        <v>51820</v>
      </c>
      <c r="C34" s="28">
        <f>SUM('22-Služby'!C34+'33-Píla '!C34+'44-Stavby'!C34+'45-Kameňolom'!C34+'99-ústredie'!C34)</f>
        <v>48</v>
      </c>
      <c r="D34" s="31">
        <f>'11-Lesy'!D34+'22-Služby'!D34+'33-Píla '!D34+'44-Stavby'!D34+'45-Kameňolom'!D34+'99-ústredie'!D34</f>
        <v>0</v>
      </c>
      <c r="E34" s="349">
        <f>'11-Lesy'!E34+'22-Služby'!E34+'33-Píla '!E34+'44-Stavby'!E34+'45-Kameňolom'!E34+'99-ústredie'!E34</f>
        <v>0</v>
      </c>
      <c r="F34" s="342">
        <f>'11-Lesy'!F34+'22-Služby'!F34+'33-Píla '!F34+'44-Stavby'!F34+'45-Kameňolom'!F34+'99-ústredie'!F34</f>
        <v>0</v>
      </c>
      <c r="G34" s="342">
        <f>'11-Lesy'!G34+'22-Služby'!G34+'33-Píla '!G34+'44-Stavby'!G34+'45-Kameňolom'!G34+'99-ústredie'!G34</f>
        <v>0</v>
      </c>
      <c r="H34" s="60"/>
    </row>
    <row r="35" spans="1:8" s="29" customFormat="1" ht="15.6" customHeight="1" x14ac:dyDescent="0.2">
      <c r="A35" s="54" t="s">
        <v>45</v>
      </c>
      <c r="B35" s="30">
        <v>51821</v>
      </c>
      <c r="C35" s="28">
        <f>SUM('22-Služby'!C35+'33-Píla '!C35+'44-Stavby'!C35+'45-Kameňolom'!C35+'99-ústredie'!C35)</f>
        <v>1084</v>
      </c>
      <c r="D35" s="85">
        <f>'11-Lesy'!D35+'22-Služby'!D35+'33-Píla '!D35+'44-Stavby'!D35+'45-Kameňolom'!D35+'99-ústredie'!D35</f>
        <v>1755</v>
      </c>
      <c r="E35" s="358">
        <f>'11-Lesy'!E35+'22-Služby'!E35+'33-Píla '!E35+'44-Stavby'!E35+'45-Kameňolom'!E35+'99-ústredie'!E35</f>
        <v>62</v>
      </c>
      <c r="F35" s="342">
        <f>'11-Lesy'!F35+'22-Služby'!F35+'33-Píla '!F35+'44-Stavby'!F35+'45-Kameňolom'!F35+'99-ústredie'!F35</f>
        <v>60</v>
      </c>
      <c r="G35" s="342">
        <f>'11-Lesy'!G35+'22-Služby'!G35+'33-Píla '!G35+'44-Stavby'!G35+'45-Kameňolom'!G35+'99-ústredie'!G35</f>
        <v>6</v>
      </c>
      <c r="H35" s="60"/>
    </row>
    <row r="36" spans="1:8" s="29" customFormat="1" ht="15.6" customHeight="1" x14ac:dyDescent="0.2">
      <c r="A36" s="54" t="s">
        <v>48</v>
      </c>
      <c r="B36" s="30">
        <v>51822</v>
      </c>
      <c r="C36" s="28">
        <f>SUM('22-Služby'!C36+'33-Píla '!C36+'44-Stavby'!C36+'45-Kameňolom'!C36+'99-ústredie'!C36)</f>
        <v>1862</v>
      </c>
      <c r="D36" s="31">
        <f>'11-Lesy'!D36+'22-Služby'!D36+'33-Píla '!D36+'44-Stavby'!D36+'45-Kameňolom'!D36+'99-ústredie'!D36</f>
        <v>2389</v>
      </c>
      <c r="E36" s="349">
        <f>'11-Lesy'!E36+'22-Služby'!E36+'33-Píla '!E36+'44-Stavby'!E36+'45-Kameňolom'!E36+'99-ústredie'!E36</f>
        <v>2210</v>
      </c>
      <c r="F36" s="342">
        <f>'11-Lesy'!F36+'22-Služby'!F36+'33-Píla '!F36+'44-Stavby'!F36+'45-Kameňolom'!F36+'99-ústredie'!F36</f>
        <v>3280</v>
      </c>
      <c r="G36" s="342">
        <f>'11-Lesy'!G36+'22-Služby'!G36+'33-Píla '!G36+'44-Stavby'!G36+'45-Kameňolom'!G36+'99-ústredie'!G36</f>
        <v>232</v>
      </c>
      <c r="H36" s="60"/>
    </row>
    <row r="37" spans="1:8" s="29" customFormat="1" ht="15.6" customHeight="1" x14ac:dyDescent="0.2">
      <c r="A37" s="83" t="s">
        <v>223</v>
      </c>
      <c r="B37" s="86">
        <v>51823</v>
      </c>
      <c r="C37" s="28">
        <f>SUM('22-Služby'!C37+'33-Píla '!C37+'44-Stavby'!C37+'45-Kameňolom'!C37+'99-ústredie'!C37)</f>
        <v>0</v>
      </c>
      <c r="D37" s="31">
        <f>'11-Lesy'!D37+'22-Služby'!D37+'33-Píla '!D37+'44-Stavby'!D37+'45-Kameňolom'!D37+'99-ústredie'!D37</f>
        <v>2638</v>
      </c>
      <c r="E37" s="349">
        <f>'11-Lesy'!E37+'22-Služby'!E37+'33-Píla '!E37+'44-Stavby'!E37+'45-Kameňolom'!E37+'99-ústredie'!E37</f>
        <v>939</v>
      </c>
      <c r="F37" s="342">
        <f>'11-Lesy'!F37+'22-Služby'!F37+'33-Píla '!F37+'44-Stavby'!F37+'45-Kameňolom'!F37+'99-ústredie'!F37</f>
        <v>592</v>
      </c>
      <c r="G37" s="342">
        <f>'11-Lesy'!G37+'22-Služby'!G37+'33-Píla '!G37+'44-Stavby'!G37+'45-Kameňolom'!G37+'99-ústredie'!G37</f>
        <v>42</v>
      </c>
      <c r="H37" s="60"/>
    </row>
    <row r="38" spans="1:8" s="29" customFormat="1" ht="15.6" customHeight="1" x14ac:dyDescent="0.2">
      <c r="A38" s="83" t="s">
        <v>195</v>
      </c>
      <c r="B38" s="84" t="s">
        <v>194</v>
      </c>
      <c r="C38" s="28">
        <f>SUM('22-Služby'!C38+'33-Píla '!C38+'44-Stavby'!C38+'45-Kameňolom'!C38+'99-ústredie'!C38)</f>
        <v>2860</v>
      </c>
      <c r="D38" s="31">
        <f>'11-Lesy'!D38+'22-Služby'!D38+'33-Píla '!D38+'44-Stavby'!D38+'45-Kameňolom'!D38+'99-ústredie'!D38</f>
        <v>3680</v>
      </c>
      <c r="E38" s="349">
        <f>'11-Lesy'!E38+'22-Služby'!E38+'33-Píla '!E38+'44-Stavby'!E38+'45-Kameňolom'!E38+'99-ústredie'!E38</f>
        <v>8340</v>
      </c>
      <c r="F38" s="342">
        <f>'11-Lesy'!F38+'22-Služby'!F38+'33-Píla '!F38+'44-Stavby'!F38+'45-Kameňolom'!F38+'99-ústredie'!F38</f>
        <v>8300</v>
      </c>
      <c r="G38" s="342">
        <f>'11-Lesy'!G38+'22-Služby'!G38+'33-Píla '!G38+'44-Stavby'!G38+'45-Kameňolom'!G38+'99-ústredie'!G38</f>
        <v>270</v>
      </c>
      <c r="H38" s="60"/>
    </row>
    <row r="39" spans="1:8" s="29" customFormat="1" ht="15.6" customHeight="1" x14ac:dyDescent="0.2">
      <c r="A39" s="83" t="s">
        <v>225</v>
      </c>
      <c r="B39" s="84">
        <v>51835</v>
      </c>
      <c r="C39" s="28">
        <f>SUM('22-Služby'!C39+'33-Píla '!C39+'44-Stavby'!C39+'45-Kameňolom'!C39+'99-ústredie'!C39)</f>
        <v>0</v>
      </c>
      <c r="D39" s="31">
        <f>'11-Lesy'!D39+'22-Služby'!D39+'33-Píla '!D39+'44-Stavby'!D39+'45-Kameňolom'!D39+'99-ústredie'!D39</f>
        <v>620</v>
      </c>
      <c r="E39" s="349">
        <f>'11-Lesy'!E39+'22-Služby'!E39+'33-Píla '!E39+'44-Stavby'!E39+'45-Kameňolom'!E39+'99-ústredie'!E39</f>
        <v>1060</v>
      </c>
      <c r="F39" s="342">
        <f>'11-Lesy'!F39+'22-Služby'!F39+'33-Píla '!F39+'44-Stavby'!F39+'45-Kameňolom'!F39+'99-ústredie'!F39</f>
        <v>500</v>
      </c>
      <c r="G39" s="342">
        <f>'11-Lesy'!G39+'22-Služby'!G39+'33-Píla '!G39+'44-Stavby'!G39+'45-Kameňolom'!G39+'99-ústredie'!G39</f>
        <v>0</v>
      </c>
      <c r="H39" s="60"/>
    </row>
    <row r="40" spans="1:8" s="29" customFormat="1" ht="15.6" customHeight="1" x14ac:dyDescent="0.2">
      <c r="A40" s="83" t="s">
        <v>51</v>
      </c>
      <c r="B40" s="86">
        <v>51836</v>
      </c>
      <c r="C40" s="28">
        <f>SUM('22-Služby'!C40+'33-Píla '!C40+'44-Stavby'!C40+'45-Kameňolom'!C40+'99-ústredie'!C40)</f>
        <v>16998</v>
      </c>
      <c r="D40" s="31">
        <f>'11-Lesy'!D40+'22-Služby'!D40+'33-Píla '!D40+'44-Stavby'!D40+'45-Kameňolom'!D40+'99-ústredie'!D40</f>
        <v>270</v>
      </c>
      <c r="E40" s="349">
        <f>'11-Lesy'!E40+'22-Služby'!E40+'33-Píla '!E40+'44-Stavby'!E40+'45-Kameňolom'!E40+'99-ústredie'!E40</f>
        <v>268</v>
      </c>
      <c r="F40" s="342">
        <f>'11-Lesy'!F40+'22-Služby'!F40+'33-Píla '!F40+'44-Stavby'!F40+'45-Kameňolom'!F40+'99-ústredie'!F40</f>
        <v>300</v>
      </c>
      <c r="G40" s="342">
        <f>'11-Lesy'!G40+'22-Služby'!G40+'33-Píla '!G40+'44-Stavby'!G40+'45-Kameňolom'!G40+'99-ústredie'!G40</f>
        <v>68</v>
      </c>
      <c r="H40" s="60"/>
    </row>
    <row r="41" spans="1:8" s="29" customFormat="1" ht="15.6" customHeight="1" x14ac:dyDescent="0.2">
      <c r="A41" s="83" t="s">
        <v>226</v>
      </c>
      <c r="B41" s="86">
        <v>51837</v>
      </c>
      <c r="C41" s="28">
        <f>SUM('22-Služby'!C41+'33-Píla '!C41+'44-Stavby'!C41+'45-Kameňolom'!C41+'99-ústredie'!C41)</f>
        <v>0</v>
      </c>
      <c r="D41" s="31">
        <f>'11-Lesy'!D41+'22-Služby'!D41+'33-Píla '!D41+'44-Stavby'!D41+'45-Kameňolom'!D41+'99-ústredie'!D41</f>
        <v>1970</v>
      </c>
      <c r="E41" s="349">
        <f>'11-Lesy'!E41+'22-Služby'!E41+'33-Píla '!E41+'44-Stavby'!E41+'45-Kameňolom'!E41+'99-ústredie'!E41</f>
        <v>1200</v>
      </c>
      <c r="F41" s="342">
        <f>'11-Lesy'!F41+'22-Služby'!F41+'33-Píla '!F41+'44-Stavby'!F41+'45-Kameňolom'!F41+'99-ústredie'!F41</f>
        <v>1200</v>
      </c>
      <c r="G41" s="342">
        <f>'11-Lesy'!G41+'22-Služby'!G41+'33-Píla '!G41+'44-Stavby'!G41+'45-Kameňolom'!G41+'99-ústredie'!G41</f>
        <v>100</v>
      </c>
      <c r="H41" s="60"/>
    </row>
    <row r="42" spans="1:8" s="29" customFormat="1" ht="15.6" customHeight="1" x14ac:dyDescent="0.2">
      <c r="A42" s="83" t="s">
        <v>230</v>
      </c>
      <c r="B42" s="86">
        <v>51838</v>
      </c>
      <c r="C42" s="28">
        <f>SUM('22-Služby'!C42+'33-Píla '!C42+'44-Stavby'!C42+'45-Kameňolom'!C42+'99-ústredie'!C42)</f>
        <v>0</v>
      </c>
      <c r="D42" s="31">
        <f>'11-Lesy'!D42+'22-Služby'!D42+'33-Píla '!D42+'44-Stavby'!D42+'45-Kameňolom'!D42+'99-ústredie'!D42</f>
        <v>1700</v>
      </c>
      <c r="E42" s="349">
        <f>'11-Lesy'!E42+'22-Služby'!E42+'33-Píla '!E42+'44-Stavby'!E42+'45-Kameňolom'!E42+'99-ústredie'!E42</f>
        <v>2250</v>
      </c>
      <c r="F42" s="342">
        <f>'11-Lesy'!F42+'22-Služby'!F42+'33-Píla '!F42+'44-Stavby'!F42+'45-Kameňolom'!F42+'99-ústredie'!F42</f>
        <v>2000</v>
      </c>
      <c r="G42" s="342">
        <f>'11-Lesy'!G42+'22-Služby'!G42+'33-Píla '!G42+'44-Stavby'!G42+'45-Kameňolom'!G42+'99-ústredie'!G42</f>
        <v>28</v>
      </c>
      <c r="H42" s="60"/>
    </row>
    <row r="43" spans="1:8" s="29" customFormat="1" ht="15.6" customHeight="1" x14ac:dyDescent="0.2">
      <c r="A43" s="83" t="s">
        <v>215</v>
      </c>
      <c r="B43" s="86">
        <v>51860</v>
      </c>
      <c r="C43" s="28">
        <f>SUM('22-Služby'!C43+'33-Píla '!C43+'44-Stavby'!C43+'45-Kameňolom'!C43+'99-ústredie'!C43)</f>
        <v>18243</v>
      </c>
      <c r="D43" s="85">
        <f>'11-Lesy'!D43+'22-Služby'!D43+'33-Píla '!D43+'44-Stavby'!D43+'45-Kameňolom'!D43+'99-ústredie'!D43</f>
        <v>179549</v>
      </c>
      <c r="E43" s="358">
        <f>'11-Lesy'!E43+'22-Služby'!E43+'33-Píla '!E43+'44-Stavby'!E43+'45-Kameňolom'!E43+'99-ústredie'!E43</f>
        <v>220377</v>
      </c>
      <c r="F43" s="342">
        <f>'11-Lesy'!F43+'22-Služby'!F43+'33-Píla '!F43+'44-Stavby'!F43+'45-Kameňolom'!F43+'99-ústredie'!F43</f>
        <v>73924</v>
      </c>
      <c r="G43" s="342">
        <f>'11-Lesy'!G43+'22-Služby'!G43+'33-Píla '!G43+'44-Stavby'!G43+'45-Kameňolom'!G43+'99-ústredie'!G43</f>
        <v>1987</v>
      </c>
      <c r="H43" s="60"/>
    </row>
    <row r="44" spans="1:8" s="29" customFormat="1" ht="15.6" customHeight="1" x14ac:dyDescent="0.2">
      <c r="A44" s="54" t="s">
        <v>55</v>
      </c>
      <c r="B44" s="30">
        <v>51861</v>
      </c>
      <c r="C44" s="28">
        <f>SUM('22-Služby'!C44+'33-Píla '!C44+'44-Stavby'!C44+'45-Kameňolom'!C44+'99-ústredie'!C44)</f>
        <v>1826</v>
      </c>
      <c r="D44" s="31">
        <f>'11-Lesy'!D44+'22-Služby'!D44+'33-Píla '!D44+'44-Stavby'!D44+'45-Kameňolom'!D44+'99-ústredie'!D44</f>
        <v>583</v>
      </c>
      <c r="E44" s="349">
        <f>'11-Lesy'!E44+'22-Služby'!E44+'33-Píla '!E44+'44-Stavby'!E44+'45-Kameňolom'!E44+'99-ústredie'!E44</f>
        <v>0</v>
      </c>
      <c r="F44" s="342">
        <f>'11-Lesy'!F44+'22-Služby'!F44+'33-Píla '!F44+'44-Stavby'!F44+'45-Kameňolom'!F44+'99-ústredie'!F44</f>
        <v>50</v>
      </c>
      <c r="G44" s="342">
        <f>'11-Lesy'!G44+'22-Služby'!G44+'33-Píla '!G44+'44-Stavby'!G44+'45-Kameňolom'!G44+'99-ústredie'!G44</f>
        <v>0</v>
      </c>
      <c r="H44" s="60"/>
    </row>
    <row r="45" spans="1:8" s="29" customFormat="1" ht="15.6" customHeight="1" x14ac:dyDescent="0.2">
      <c r="A45" s="54" t="s">
        <v>56</v>
      </c>
      <c r="B45" s="30">
        <v>51899</v>
      </c>
      <c r="C45" s="28">
        <f>SUM('22-Služby'!C45+'33-Píla '!C45+'44-Stavby'!C45+'45-Kameňolom'!C45+'99-ústredie'!C45)</f>
        <v>6559</v>
      </c>
      <c r="D45" s="31">
        <f>'11-Lesy'!D45+'22-Služby'!D45+'33-Píla '!D45+'44-Stavby'!D45+'45-Kameňolom'!D45+'99-ústredie'!D45</f>
        <v>9101</v>
      </c>
      <c r="E45" s="349">
        <f>'11-Lesy'!E45+'22-Služby'!E45+'33-Píla '!E45+'44-Stavby'!E45+'45-Kameňolom'!E45+'99-ústredie'!E45</f>
        <v>8011</v>
      </c>
      <c r="F45" s="342">
        <f>'11-Lesy'!F45+'22-Služby'!F45+'33-Píla '!F45+'44-Stavby'!F45+'45-Kameňolom'!F45+'99-ústredie'!F45</f>
        <v>6500</v>
      </c>
      <c r="G45" s="342">
        <f>'11-Lesy'!G45+'22-Služby'!G45+'33-Píla '!G45+'44-Stavby'!G45+'45-Kameňolom'!G45+'99-ústredie'!G45</f>
        <v>0</v>
      </c>
      <c r="H45" s="60"/>
    </row>
    <row r="46" spans="1:8" s="29" customFormat="1" ht="15.6" customHeight="1" x14ac:dyDescent="0.2">
      <c r="A46" s="54" t="s">
        <v>58</v>
      </c>
      <c r="B46" s="30">
        <v>51830</v>
      </c>
      <c r="C46" s="28">
        <f>SUM('22-Služby'!C46+'33-Píla '!C46+'44-Stavby'!C46+'45-Kameňolom'!C46+'99-ústredie'!C46)</f>
        <v>0</v>
      </c>
      <c r="D46" s="31">
        <f>'11-Lesy'!D46+'22-Služby'!D46+'33-Píla '!D46+'44-Stavby'!D46+'45-Kameňolom'!D46+'99-ústredie'!D46</f>
        <v>2</v>
      </c>
      <c r="E46" s="349">
        <f>'11-Lesy'!E46+'22-Služby'!E46+'33-Píla '!E46+'44-Stavby'!E46+'45-Kameňolom'!E46+'99-ústredie'!E46</f>
        <v>0</v>
      </c>
      <c r="F46" s="342">
        <f>'11-Lesy'!F46+'22-Služby'!F46+'33-Píla '!F46+'44-Stavby'!F46+'45-Kameňolom'!F46+'99-ústredie'!F46</f>
        <v>0</v>
      </c>
      <c r="G46" s="342">
        <f>'11-Lesy'!G46+'22-Služby'!G46+'33-Píla '!G46+'44-Stavby'!G46+'45-Kameňolom'!G46+'99-ústredie'!G46</f>
        <v>1</v>
      </c>
      <c r="H46" s="60"/>
    </row>
    <row r="47" spans="1:8" s="29" customFormat="1" ht="15.6" customHeight="1" x14ac:dyDescent="0.2">
      <c r="A47" s="54" t="s">
        <v>60</v>
      </c>
      <c r="B47" s="30">
        <v>51833</v>
      </c>
      <c r="C47" s="28">
        <f>SUM('22-Služby'!C47+'33-Píla '!C47+'44-Stavby'!C47+'45-Kameňolom'!C47+'99-ústredie'!C47)</f>
        <v>0</v>
      </c>
      <c r="D47" s="31">
        <f>'11-Lesy'!D47+'22-Služby'!D47+'33-Píla '!D47+'44-Stavby'!D47+'45-Kameňolom'!D47+'99-ústredie'!D47</f>
        <v>340</v>
      </c>
      <c r="E47" s="349">
        <f>'11-Lesy'!E47+'22-Služby'!E47+'33-Píla '!E47+'44-Stavby'!E47+'45-Kameňolom'!E47+'99-ústredie'!E47</f>
        <v>0</v>
      </c>
      <c r="F47" s="342">
        <f>'11-Lesy'!F47+'22-Služby'!F47+'33-Píla '!F47+'44-Stavby'!F47+'45-Kameňolom'!F47+'99-ústredie'!F47</f>
        <v>0</v>
      </c>
      <c r="G47" s="342">
        <f>'11-Lesy'!G47+'22-Služby'!G47+'33-Píla '!G47+'44-Stavby'!G47+'45-Kameňolom'!G47+'99-ústredie'!G47</f>
        <v>0</v>
      </c>
      <c r="H47" s="60"/>
    </row>
    <row r="48" spans="1:8" s="29" customFormat="1" ht="15.6" customHeight="1" x14ac:dyDescent="0.2">
      <c r="A48" s="54" t="s">
        <v>61</v>
      </c>
      <c r="B48" s="30">
        <v>51831</v>
      </c>
      <c r="C48" s="28">
        <f>SUM('22-Služby'!C48+'33-Píla '!C48+'44-Stavby'!C48+'45-Kameňolom'!C48+'99-ústredie'!C48)</f>
        <v>38963</v>
      </c>
      <c r="D48" s="31">
        <f>'11-Lesy'!D48+'22-Služby'!D48+'33-Píla '!D48+'44-Stavby'!D48+'45-Kameňolom'!D48+'99-ústredie'!D48</f>
        <v>38963</v>
      </c>
      <c r="E48" s="349">
        <f>'11-Lesy'!E48+'22-Služby'!E48+'33-Píla '!E48+'44-Stavby'!E48+'45-Kameňolom'!E48+'99-ústredie'!E48</f>
        <v>38963</v>
      </c>
      <c r="F48" s="342">
        <f>'11-Lesy'!F48+'22-Služby'!F48+'33-Píla '!F48+'44-Stavby'!F48+'45-Kameňolom'!F48+'99-ústredie'!F48</f>
        <v>38963</v>
      </c>
      <c r="G48" s="342">
        <f>'11-Lesy'!G48+'22-Služby'!G48+'33-Píla '!G48+'44-Stavby'!G48+'45-Kameňolom'!G48+'99-ústredie'!G48</f>
        <v>0</v>
      </c>
      <c r="H48" s="60"/>
    </row>
    <row r="49" spans="1:8" s="29" customFormat="1" ht="15.6" customHeight="1" x14ac:dyDescent="0.2">
      <c r="A49" s="54" t="s">
        <v>62</v>
      </c>
      <c r="B49" s="30">
        <v>51834</v>
      </c>
      <c r="C49" s="28">
        <f>SUM('22-Služby'!C49+'33-Píla '!C49+'44-Stavby'!C49+'45-Kameňolom'!C49+'99-ústredie'!C49)</f>
        <v>12350</v>
      </c>
      <c r="D49" s="31">
        <f>'11-Lesy'!D49+'22-Služby'!D49+'33-Píla '!D49+'44-Stavby'!D49+'45-Kameňolom'!D49+'99-ústredie'!D49</f>
        <v>11850</v>
      </c>
      <c r="E49" s="349">
        <f>'11-Lesy'!E49+'22-Služby'!E49+'33-Píla '!E49+'44-Stavby'!E49+'45-Kameňolom'!E49+'99-ústredie'!E49</f>
        <v>11850</v>
      </c>
      <c r="F49" s="342">
        <f>'11-Lesy'!F49+'22-Služby'!F49+'33-Píla '!F49+'44-Stavby'!F49+'45-Kameňolom'!F49+'99-ústredie'!F49</f>
        <v>11850</v>
      </c>
      <c r="G49" s="342">
        <f>'11-Lesy'!G49+'22-Služby'!G49+'33-Píla '!G49+'44-Stavby'!G49+'45-Kameňolom'!G49+'99-ústredie'!G49</f>
        <v>1632</v>
      </c>
      <c r="H49" s="60"/>
    </row>
    <row r="50" spans="1:8" s="29" customFormat="1" ht="15.6" customHeight="1" x14ac:dyDescent="0.2">
      <c r="A50" s="54" t="s">
        <v>63</v>
      </c>
      <c r="B50" s="30">
        <v>51832</v>
      </c>
      <c r="C50" s="28">
        <f>SUM('22-Služby'!C50+'33-Píla '!C50+'44-Stavby'!C50+'45-Kameňolom'!C50+'99-ústredie'!C50)</f>
        <v>2838</v>
      </c>
      <c r="D50" s="31">
        <f>'11-Lesy'!D50+'22-Služby'!D50+'33-Píla '!D50+'44-Stavby'!D50+'45-Kameňolom'!D50+'99-ústredie'!D50</f>
        <v>2838</v>
      </c>
      <c r="E50" s="349">
        <f>'11-Lesy'!E50+'22-Služby'!E50+'33-Píla '!E50+'44-Stavby'!E50+'45-Kameňolom'!E50+'99-ústredie'!E50</f>
        <v>2838</v>
      </c>
      <c r="F50" s="342">
        <f>'11-Lesy'!F50+'22-Služby'!F50+'33-Píla '!F50+'44-Stavby'!F50+'45-Kameňolom'!F50+'99-ústredie'!F50</f>
        <v>2838</v>
      </c>
      <c r="G50" s="342">
        <f>'11-Lesy'!G50+'22-Služby'!G50+'33-Píla '!G50+'44-Stavby'!G50+'45-Kameňolom'!G50+'99-ústredie'!G50</f>
        <v>2838</v>
      </c>
      <c r="H50" s="60"/>
    </row>
    <row r="51" spans="1:8" s="29" customFormat="1" ht="15.6" customHeight="1" x14ac:dyDescent="0.2">
      <c r="A51" s="54" t="s">
        <v>64</v>
      </c>
      <c r="B51" s="30">
        <v>521</v>
      </c>
      <c r="C51" s="226">
        <f>'11-Lesy'!C51+'22-Služby'!C51+'33-Píla '!C51+'44-Stavby'!C51+'45-Kameňolom'!C51+'99-ústredie'!C51</f>
        <v>357849</v>
      </c>
      <c r="D51" s="31">
        <f>SUM(D53:D73)</f>
        <v>311551</v>
      </c>
      <c r="E51" s="349">
        <f>SUM(E53:E73)</f>
        <v>318902.14</v>
      </c>
      <c r="F51" s="342">
        <f>'11-Lesy'!F51+'22-Služby'!F51+'33-Píla '!F51+'44-Stavby'!F51+'45-Kameňolom'!F51+'99-ústredie'!F51</f>
        <v>378318</v>
      </c>
      <c r="G51" s="342">
        <f>'11-Lesy'!G51+'22-Služby'!G51+'33-Píla '!G51+'44-Stavby'!G51+'45-Kameňolom'!G51+'99-ústredie'!G51</f>
        <v>24359</v>
      </c>
      <c r="H51" s="81"/>
    </row>
    <row r="52" spans="1:8" s="29" customFormat="1" ht="15.6" customHeight="1" x14ac:dyDescent="0.2">
      <c r="A52" s="54" t="s">
        <v>65</v>
      </c>
      <c r="B52" s="30"/>
      <c r="C52" s="28">
        <f>SUM('22-Služby'!C52+'33-Píla '!C52+'44-Stavby'!C52+'45-Kameňolom'!C52+'99-ústredie'!C52)</f>
        <v>0</v>
      </c>
      <c r="D52" s="31">
        <f>'11-Lesy'!D52+'22-Služby'!D52+'33-Píla '!D52+'44-Stavby'!D52+'45-Kameňolom'!D52+'99-ústredie'!D52</f>
        <v>0</v>
      </c>
      <c r="E52" s="349">
        <f>'11-Lesy'!E52+'22-Služby'!E52+'33-Píla '!E52+'44-Stavby'!E52+'45-Kameňolom'!E52+'99-ústredie'!E52</f>
        <v>0</v>
      </c>
      <c r="F52" s="342">
        <f>'11-Lesy'!F52+'22-Služby'!F52+'33-Píla '!F52+'44-Stavby'!F52+'45-Kameňolom'!F52+'99-ústredie'!F52</f>
        <v>0</v>
      </c>
      <c r="G52" s="342">
        <f>'11-Lesy'!G52+'22-Služby'!G52+'33-Píla '!G52+'44-Stavby'!G52+'45-Kameňolom'!G52+'99-ústredie'!G52</f>
        <v>0</v>
      </c>
      <c r="H52" s="60"/>
    </row>
    <row r="53" spans="1:8" s="29" customFormat="1" ht="15.6" customHeight="1" x14ac:dyDescent="0.2">
      <c r="A53" s="54" t="s">
        <v>66</v>
      </c>
      <c r="B53" s="30">
        <v>52110</v>
      </c>
      <c r="C53" s="28">
        <f>SUM('22-Služby'!C53+'33-Píla '!C53+'44-Stavby'!C53+'45-Kameňolom'!C53+'99-ústredie'!C53)</f>
        <v>108802</v>
      </c>
      <c r="D53" s="31">
        <f>'11-Lesy'!D53+'22-Služby'!D53+'33-Píla '!D53+'44-Stavby'!D53+'45-Kameňolom'!D53+'99-ústredie'!D53</f>
        <v>109146</v>
      </c>
      <c r="E53" s="349">
        <f>'11-Lesy'!E53+'22-Služby'!E53+'33-Píla '!E53+'44-Stavby'!E53+'45-Kameňolom'!E53+'99-ústredie'!E53</f>
        <v>114239</v>
      </c>
      <c r="F53" s="342">
        <f>'11-Lesy'!F53+'22-Služby'!F53+'33-Píla '!F53+'44-Stavby'!F53+'45-Kameňolom'!F53+'99-ústredie'!F53</f>
        <v>144000</v>
      </c>
      <c r="G53" s="342">
        <f>'11-Lesy'!G53+'22-Služby'!G53+'33-Píla '!G53+'44-Stavby'!G53+'45-Kameňolom'!G53+'99-ústredie'!G53</f>
        <v>10597</v>
      </c>
      <c r="H53" s="60"/>
    </row>
    <row r="54" spans="1:8" s="29" customFormat="1" ht="15.6" customHeight="1" x14ac:dyDescent="0.2">
      <c r="A54" s="54" t="s">
        <v>67</v>
      </c>
      <c r="B54" s="30">
        <v>52110</v>
      </c>
      <c r="C54" s="28">
        <f>SUM('22-Služby'!C54+'33-Píla '!C54+'44-Stavby'!C54+'45-Kameňolom'!C54+'99-ústredie'!C54)</f>
        <v>42692</v>
      </c>
      <c r="D54" s="31">
        <f>'11-Lesy'!D54+'22-Služby'!D54+'33-Píla '!D54+'44-Stavby'!D54+'45-Kameňolom'!D54+'99-ústredie'!D54</f>
        <v>64831</v>
      </c>
      <c r="E54" s="349">
        <f>'11-Lesy'!E54+'22-Služby'!E54+'33-Píla '!E54+'44-Stavby'!E54+'45-Kameňolom'!E54+'99-ústredie'!E54</f>
        <v>62147</v>
      </c>
      <c r="F54" s="342">
        <f>'11-Lesy'!F54+'22-Služby'!F54+'33-Píla '!F54+'44-Stavby'!F54+'45-Kameňolom'!F54+'99-ústredie'!F54</f>
        <v>68920</v>
      </c>
      <c r="G54" s="342">
        <f>'11-Lesy'!G54+'22-Služby'!G54+'33-Píla '!G54+'44-Stavby'!G54+'45-Kameňolom'!G54+'99-ústredie'!G54</f>
        <v>5956</v>
      </c>
      <c r="H54" s="60"/>
    </row>
    <row r="55" spans="1:8" s="29" customFormat="1" ht="15.6" customHeight="1" x14ac:dyDescent="0.2">
      <c r="A55" s="54" t="s">
        <v>68</v>
      </c>
      <c r="B55" s="30">
        <v>52111</v>
      </c>
      <c r="C55" s="28">
        <f>SUM('22-Služby'!C55+'33-Píla '!C55+'44-Stavby'!C55+'45-Kameňolom'!C55+'99-ústredie'!C55)</f>
        <v>24570</v>
      </c>
      <c r="D55" s="31">
        <f>'11-Lesy'!D55+'22-Služby'!D55+'33-Píla '!D55+'44-Stavby'!D55+'45-Kameňolom'!D55+'99-ústredie'!D55</f>
        <v>31361</v>
      </c>
      <c r="E55" s="349">
        <f>'11-Lesy'!E55+'22-Služby'!E55+'33-Píla '!E55+'44-Stavby'!E55+'45-Kameňolom'!E55+'99-ústredie'!E55</f>
        <v>47151</v>
      </c>
      <c r="F55" s="342">
        <f>'11-Lesy'!F55+'22-Služby'!F55+'33-Píla '!F55+'44-Stavby'!F55+'45-Kameňolom'!F55+'99-ústredie'!F55</f>
        <v>53600</v>
      </c>
      <c r="G55" s="342">
        <f>'11-Lesy'!G55+'22-Služby'!G55+'33-Píla '!G55+'44-Stavby'!G55+'45-Kameňolom'!G55+'99-ústredie'!G55</f>
        <v>3239</v>
      </c>
      <c r="H55" s="60"/>
    </row>
    <row r="56" spans="1:8" s="29" customFormat="1" ht="15.6" customHeight="1" x14ac:dyDescent="0.2">
      <c r="A56" s="54" t="s">
        <v>69</v>
      </c>
      <c r="B56" s="30">
        <v>52112</v>
      </c>
      <c r="C56" s="28">
        <f>SUM('22-Služby'!C56+'33-Píla '!C56+'44-Stavby'!C56+'45-Kameňolom'!C56+'99-ústredie'!C56)</f>
        <v>26127</v>
      </c>
      <c r="D56" s="31">
        <f>'11-Lesy'!D56+'22-Služby'!D56+'33-Píla '!D56+'44-Stavby'!D56+'45-Kameňolom'!D56+'99-ústredie'!D56</f>
        <v>23663</v>
      </c>
      <c r="E56" s="349">
        <f>'11-Lesy'!E56+'22-Služby'!E56+'33-Píla '!E56+'44-Stavby'!E56+'45-Kameňolom'!E56+'99-ústredie'!E56</f>
        <v>35358</v>
      </c>
      <c r="F56" s="342">
        <f>'11-Lesy'!F56+'22-Služby'!F56+'33-Píla '!F56+'44-Stavby'!F56+'45-Kameňolom'!F56+'99-ústredie'!F56</f>
        <v>41000</v>
      </c>
      <c r="G56" s="342">
        <f>'11-Lesy'!G56+'22-Služby'!G56+'33-Píla '!G56+'44-Stavby'!G56+'45-Kameňolom'!G56+'99-ústredie'!G56</f>
        <v>-1578</v>
      </c>
      <c r="H56" s="60"/>
    </row>
    <row r="57" spans="1:8" s="29" customFormat="1" ht="15.6" customHeight="1" x14ac:dyDescent="0.2">
      <c r="A57" s="54" t="s">
        <v>70</v>
      </c>
      <c r="B57" s="30">
        <v>52112</v>
      </c>
      <c r="C57" s="28">
        <f>SUM('22-Služby'!C57+'33-Píla '!C57+'44-Stavby'!C57+'45-Kameňolom'!C57+'99-ústredie'!C57)</f>
        <v>15905</v>
      </c>
      <c r="D57" s="31">
        <f>'11-Lesy'!D57+'22-Služby'!D57+'33-Píla '!D57+'44-Stavby'!D57+'45-Kameňolom'!D57+'99-ústredie'!D57</f>
        <v>27287</v>
      </c>
      <c r="E57" s="349">
        <f>'11-Lesy'!E57+'22-Služby'!E57+'33-Píla '!E57+'44-Stavby'!E57+'45-Kameňolom'!E57+'99-ústredie'!E57</f>
        <v>22578</v>
      </c>
      <c r="F57" s="342">
        <f>'11-Lesy'!F57+'22-Služby'!F57+'33-Píla '!F57+'44-Stavby'!F57+'45-Kameňolom'!F57+'99-ústredie'!F57</f>
        <v>18900</v>
      </c>
      <c r="G57" s="342">
        <f>'11-Lesy'!G57+'22-Služby'!G57+'33-Píla '!G57+'44-Stavby'!G57+'45-Kameňolom'!G57+'99-ústredie'!G57</f>
        <v>726</v>
      </c>
      <c r="H57" s="60"/>
    </row>
    <row r="58" spans="1:8" s="29" customFormat="1" ht="15.6" customHeight="1" x14ac:dyDescent="0.2">
      <c r="A58" s="54" t="s">
        <v>71</v>
      </c>
      <c r="B58" s="30">
        <v>52113</v>
      </c>
      <c r="C58" s="28">
        <f>SUM('22-Služby'!C58+'33-Píla '!C58+'44-Stavby'!C58+'45-Kameňolom'!C58+'99-ústredie'!C58)</f>
        <v>2234</v>
      </c>
      <c r="D58" s="31">
        <f>'11-Lesy'!D58+'22-Služby'!D58+'33-Píla '!D58+'44-Stavby'!D58+'45-Kameňolom'!D58+'99-ústredie'!D58</f>
        <v>2249</v>
      </c>
      <c r="E58" s="349">
        <f>'11-Lesy'!E58+'22-Služby'!E58+'33-Píla '!E58+'44-Stavby'!E58+'45-Kameňolom'!E58+'99-ústredie'!E58</f>
        <v>2168</v>
      </c>
      <c r="F58" s="342">
        <f>'11-Lesy'!F58+'22-Služby'!F58+'33-Píla '!F58+'44-Stavby'!F58+'45-Kameňolom'!F58+'99-ústredie'!F58</f>
        <v>3100</v>
      </c>
      <c r="G58" s="342">
        <f>'11-Lesy'!G58+'22-Služby'!G58+'33-Píla '!G58+'44-Stavby'!G58+'45-Kameňolom'!G58+'99-ústredie'!G58</f>
        <v>114</v>
      </c>
      <c r="H58" s="60"/>
    </row>
    <row r="59" spans="1:8" s="29" customFormat="1" ht="15.6" customHeight="1" x14ac:dyDescent="0.2">
      <c r="A59" s="54" t="s">
        <v>72</v>
      </c>
      <c r="B59" s="30">
        <v>52114</v>
      </c>
      <c r="C59" s="28">
        <f>SUM('22-Služby'!C59+'33-Píla '!C59+'44-Stavby'!C59+'45-Kameňolom'!C59+'99-ústredie'!C59)</f>
        <v>2584</v>
      </c>
      <c r="D59" s="31">
        <f>'11-Lesy'!D59+'22-Služby'!D59+'33-Píla '!D59+'44-Stavby'!D59+'45-Kameňolom'!D59+'99-ústredie'!D59</f>
        <v>4738</v>
      </c>
      <c r="E59" s="349">
        <f>'11-Lesy'!E59+'22-Služby'!E59+'33-Píla '!E59+'44-Stavby'!E59+'45-Kameňolom'!E59+'99-ústredie'!E59</f>
        <v>4455</v>
      </c>
      <c r="F59" s="342">
        <f>'11-Lesy'!F59+'22-Služby'!F59+'33-Píla '!F59+'44-Stavby'!F59+'45-Kameňolom'!F59+'99-ústredie'!F59</f>
        <v>5500</v>
      </c>
      <c r="G59" s="342">
        <f>'11-Lesy'!G59+'22-Služby'!G59+'33-Píla '!G59+'44-Stavby'!G59+'45-Kameňolom'!G59+'99-ústredie'!G59</f>
        <v>492</v>
      </c>
      <c r="H59" s="60"/>
    </row>
    <row r="60" spans="1:8" s="29" customFormat="1" ht="15.6" customHeight="1" x14ac:dyDescent="0.2">
      <c r="A60" s="54" t="s">
        <v>73</v>
      </c>
      <c r="B60" s="30">
        <v>52115</v>
      </c>
      <c r="C60" s="28">
        <f>SUM('22-Služby'!C60+'33-Píla '!C60+'44-Stavby'!C60+'45-Kameňolom'!C60+'99-ústredie'!C60)</f>
        <v>0</v>
      </c>
      <c r="D60" s="31">
        <f>'11-Lesy'!D60+'22-Služby'!D60+'33-Píla '!D60+'44-Stavby'!D60+'45-Kameňolom'!D60+'99-ústredie'!D60</f>
        <v>0</v>
      </c>
      <c r="E60" s="349">
        <f>'11-Lesy'!E60+'22-Služby'!E60+'33-Píla '!E60+'44-Stavby'!E60+'45-Kameňolom'!E60+'99-ústredie'!E60</f>
        <v>0</v>
      </c>
      <c r="F60" s="342">
        <f>'11-Lesy'!F60+'22-Služby'!F60+'33-Píla '!F60+'44-Stavby'!F60+'45-Kameňolom'!F60+'99-ústredie'!F60</f>
        <v>0</v>
      </c>
      <c r="G60" s="342">
        <f>'11-Lesy'!G60+'22-Služby'!G60+'33-Píla '!G60+'44-Stavby'!G60+'45-Kameňolom'!G60+'99-ústredie'!G60</f>
        <v>0</v>
      </c>
      <c r="H60" s="60"/>
    </row>
    <row r="61" spans="1:8" s="29" customFormat="1" ht="15.6" customHeight="1" x14ac:dyDescent="0.2">
      <c r="A61" s="54" t="s">
        <v>74</v>
      </c>
      <c r="B61" s="30">
        <v>52116</v>
      </c>
      <c r="C61" s="28">
        <f>SUM('22-Služby'!C61+'33-Píla '!C61+'44-Stavby'!C61+'45-Kameňolom'!C61+'99-ústredie'!C61)</f>
        <v>947</v>
      </c>
      <c r="D61" s="31">
        <f>'11-Lesy'!D61+'22-Služby'!D61+'33-Píla '!D61+'44-Stavby'!D61+'45-Kameňolom'!D61+'99-ústredie'!D61</f>
        <v>27</v>
      </c>
      <c r="E61" s="349">
        <f>'11-Lesy'!E61+'22-Služby'!E61+'33-Píla '!E61+'44-Stavby'!E61+'45-Kameňolom'!E61+'99-ústredie'!E61</f>
        <v>1</v>
      </c>
      <c r="F61" s="342">
        <f>'11-Lesy'!F61+'22-Služby'!F61+'33-Píla '!F61+'44-Stavby'!F61+'45-Kameňolom'!F61+'99-ústredie'!F61</f>
        <v>0</v>
      </c>
      <c r="G61" s="342">
        <f>'11-Lesy'!G61+'22-Služby'!G61+'33-Píla '!G61+'44-Stavby'!G61+'45-Kameňolom'!G61+'99-ústredie'!G61</f>
        <v>0</v>
      </c>
      <c r="H61" s="60"/>
    </row>
    <row r="62" spans="1:8" s="29" customFormat="1" ht="15.6" customHeight="1" x14ac:dyDescent="0.2">
      <c r="A62" s="54" t="s">
        <v>203</v>
      </c>
      <c r="B62" s="86">
        <v>52117</v>
      </c>
      <c r="C62" s="28">
        <f>SUM('22-Služby'!C62+'33-Píla '!C62+'44-Stavby'!C62+'45-Kameňolom'!C62+'99-ústredie'!C62)</f>
        <v>0</v>
      </c>
      <c r="D62" s="31">
        <f>'11-Lesy'!D62+'22-Služby'!D62+'33-Píla '!D62+'44-Stavby'!D62+'45-Kameňolom'!D62+'99-ústredie'!D62</f>
        <v>633</v>
      </c>
      <c r="E62" s="349">
        <f>'11-Lesy'!E62+'22-Služby'!E62+'33-Píla '!E62+'44-Stavby'!E62+'45-Kameňolom'!E62+'99-ústredie'!E62</f>
        <v>947</v>
      </c>
      <c r="F62" s="342">
        <f>'11-Lesy'!F62+'22-Služby'!F62+'33-Píla '!F62+'44-Stavby'!F62+'45-Kameňolom'!F62+'99-ústredie'!F62</f>
        <v>1030</v>
      </c>
      <c r="G62" s="342">
        <f>'11-Lesy'!G62+'22-Služby'!G62+'33-Píla '!G62+'44-Stavby'!G62+'45-Kameňolom'!G62+'99-ústredie'!G62</f>
        <v>86</v>
      </c>
      <c r="H62" s="60"/>
    </row>
    <row r="63" spans="1:8" s="29" customFormat="1" ht="15.6" customHeight="1" x14ac:dyDescent="0.2">
      <c r="A63" s="54" t="s">
        <v>75</v>
      </c>
      <c r="B63" s="30">
        <v>52120</v>
      </c>
      <c r="C63" s="28">
        <f>SUM('22-Služby'!C63+'33-Píla '!C63+'44-Stavby'!C63+'45-Kameňolom'!C63+'99-ústredie'!C63)</f>
        <v>0</v>
      </c>
      <c r="D63" s="31">
        <f>'11-Lesy'!D63+'22-Služby'!D63+'33-Píla '!D63+'44-Stavby'!D63+'45-Kameňolom'!D63+'99-ústredie'!D63</f>
        <v>0</v>
      </c>
      <c r="E63" s="349">
        <f>'11-Lesy'!E63+'22-Služby'!E63+'33-Píla '!E63+'44-Stavby'!E63+'45-Kameňolom'!E63+'99-ústredie'!E63</f>
        <v>0</v>
      </c>
      <c r="F63" s="342">
        <f>'11-Lesy'!F63+'22-Služby'!F63+'33-Píla '!F63+'44-Stavby'!F63+'45-Kameňolom'!F63+'99-ústredie'!F63</f>
        <v>0</v>
      </c>
      <c r="G63" s="342">
        <f>'11-Lesy'!G63+'22-Služby'!G63+'33-Píla '!G63+'44-Stavby'!G63+'45-Kameňolom'!G63+'99-ústredie'!G63</f>
        <v>0</v>
      </c>
      <c r="H63" s="60"/>
    </row>
    <row r="64" spans="1:8" s="29" customFormat="1" ht="15.6" customHeight="1" x14ac:dyDescent="0.2">
      <c r="A64" s="54" t="s">
        <v>76</v>
      </c>
      <c r="B64" s="30">
        <v>52121</v>
      </c>
      <c r="C64" s="28">
        <f>SUM('22-Služby'!C64+'33-Píla '!C64+'44-Stavby'!C64+'45-Kameňolom'!C64+'99-ústredie'!C64)</f>
        <v>9796</v>
      </c>
      <c r="D64" s="31">
        <f>'11-Lesy'!D64+'22-Služby'!D64+'33-Píla '!D64+'44-Stavby'!D64+'45-Kameňolom'!D64+'99-ústredie'!D64</f>
        <v>18435</v>
      </c>
      <c r="E64" s="349">
        <f>'11-Lesy'!E64+'22-Služby'!E64+'33-Píla '!E64+'44-Stavby'!E64+'45-Kameňolom'!E64+'99-ústredie'!E64</f>
        <v>19219</v>
      </c>
      <c r="F64" s="342">
        <f>'11-Lesy'!F64+'22-Služby'!F64+'33-Píla '!F64+'44-Stavby'!F64+'45-Kameňolom'!F64+'99-ústredie'!F64</f>
        <v>24860</v>
      </c>
      <c r="G64" s="342">
        <f>'11-Lesy'!G64+'22-Služby'!G64+'33-Píla '!G64+'44-Stavby'!G64+'45-Kameňolom'!G64+'99-ústredie'!G64</f>
        <v>2005</v>
      </c>
      <c r="H64" s="60"/>
    </row>
    <row r="65" spans="1:8" s="29" customFormat="1" ht="15.6" customHeight="1" x14ac:dyDescent="0.2">
      <c r="A65" s="54" t="s">
        <v>77</v>
      </c>
      <c r="B65" s="30">
        <v>52122</v>
      </c>
      <c r="C65" s="28">
        <f>SUM('22-Služby'!C65+'33-Píla '!C65+'44-Stavby'!C65+'45-Kameňolom'!C65+'99-ústredie'!C65)</f>
        <v>3880</v>
      </c>
      <c r="D65" s="31">
        <f>'11-Lesy'!D65+'22-Služby'!D65+'33-Píla '!D65+'44-Stavby'!D65+'45-Kameňolom'!D65+'99-ústredie'!D65</f>
        <v>5298</v>
      </c>
      <c r="E65" s="349">
        <f>'11-Lesy'!E65+'22-Služby'!E65+'33-Píla '!E65+'44-Stavby'!E65+'45-Kameňolom'!E65+'99-ústredie'!E65</f>
        <v>4221</v>
      </c>
      <c r="F65" s="342">
        <f>'11-Lesy'!F65+'22-Služby'!F65+'33-Píla '!F65+'44-Stavby'!F65+'45-Kameňolom'!F65+'99-ústredie'!F65</f>
        <v>4500</v>
      </c>
      <c r="G65" s="342">
        <f>'11-Lesy'!G65+'22-Služby'!G65+'33-Píla '!G65+'44-Stavby'!G65+'45-Kameňolom'!G65+'99-ústredie'!G65</f>
        <v>322</v>
      </c>
      <c r="H65" s="60"/>
    </row>
    <row r="66" spans="1:8" s="29" customFormat="1" ht="15.6" customHeight="1" x14ac:dyDescent="0.2">
      <c r="A66" s="54" t="s">
        <v>78</v>
      </c>
      <c r="B66" s="30">
        <v>52123</v>
      </c>
      <c r="C66" s="28">
        <f>SUM('22-Služby'!C66+'33-Píla '!C66+'44-Stavby'!C66+'45-Kameňolom'!C66+'99-ústredie'!C66)</f>
        <v>3120</v>
      </c>
      <c r="D66" s="31">
        <f>'11-Lesy'!D66+'22-Služby'!D66+'33-Píla '!D66+'44-Stavby'!D66+'45-Kameňolom'!D66+'99-ústredie'!D66</f>
        <v>0</v>
      </c>
      <c r="E66" s="349">
        <f>'11-Lesy'!E66+'22-Služby'!E66+'33-Píla '!E66+'44-Stavby'!E66+'45-Kameňolom'!E66+'99-ústredie'!E66</f>
        <v>0</v>
      </c>
      <c r="F66" s="342">
        <f>'11-Lesy'!F66+'22-Služby'!F66+'33-Píla '!F66+'44-Stavby'!F66+'45-Kameňolom'!F66+'99-ústredie'!F66</f>
        <v>0</v>
      </c>
      <c r="G66" s="342">
        <f>'11-Lesy'!G66+'22-Služby'!G66+'33-Píla '!G66+'44-Stavby'!G66+'45-Kameňolom'!G66+'99-ústredie'!G66</f>
        <v>0</v>
      </c>
      <c r="H66" s="60"/>
    </row>
    <row r="67" spans="1:8" s="29" customFormat="1" ht="15.6" customHeight="1" x14ac:dyDescent="0.2">
      <c r="A67" s="54" t="s">
        <v>79</v>
      </c>
      <c r="B67" s="30">
        <v>52125</v>
      </c>
      <c r="C67" s="28">
        <f>SUM('22-Služby'!C67+'33-Píla '!C67+'44-Stavby'!C67+'45-Kameňolom'!C67+'99-ústredie'!C67)</f>
        <v>0</v>
      </c>
      <c r="D67" s="31">
        <f>'11-Lesy'!D67+'22-Služby'!D67+'33-Píla '!D67+'44-Stavby'!D67+'45-Kameňolom'!D67+'99-ústredie'!D67</f>
        <v>373</v>
      </c>
      <c r="E67" s="349">
        <f>'11-Lesy'!E67+'22-Služby'!E67+'33-Píla '!E67+'44-Stavby'!E67+'45-Kameňolom'!E67+'99-ústredie'!E67</f>
        <v>0</v>
      </c>
      <c r="F67" s="342">
        <f>'11-Lesy'!F67+'22-Služby'!F67+'33-Píla '!F67+'44-Stavby'!F67+'45-Kameňolom'!F67+'99-ústredie'!F67</f>
        <v>0</v>
      </c>
      <c r="G67" s="342">
        <f>'11-Lesy'!G67+'22-Služby'!G67+'33-Píla '!G67+'44-Stavby'!G67+'45-Kameňolom'!G67+'99-ústredie'!G67</f>
        <v>0</v>
      </c>
      <c r="H67" s="60"/>
    </row>
    <row r="68" spans="1:8" s="29" customFormat="1" ht="15.6" customHeight="1" x14ac:dyDescent="0.2">
      <c r="A68" s="54" t="s">
        <v>80</v>
      </c>
      <c r="B68" s="30">
        <v>52130</v>
      </c>
      <c r="C68" s="28">
        <f>SUM('22-Služby'!C68+'33-Píla '!C68+'44-Stavby'!C68+'45-Kameňolom'!C68+'99-ústredie'!C68)</f>
        <v>6014</v>
      </c>
      <c r="D68" s="31">
        <f>'11-Lesy'!D68+'22-Služby'!D68+'33-Píla '!D68+'44-Stavby'!D68+'45-Kameňolom'!D68+'99-ústredie'!D68</f>
        <v>1613</v>
      </c>
      <c r="E68" s="349">
        <f>'11-Lesy'!E68+'22-Služby'!E68+'33-Píla '!E68+'44-Stavby'!E68+'45-Kameňolom'!E68+'99-ústredie'!E68</f>
        <v>0</v>
      </c>
      <c r="F68" s="342">
        <f>'11-Lesy'!F68+'22-Služby'!F68+'33-Píla '!F68+'44-Stavby'!F68+'45-Kameňolom'!F68+'99-ústredie'!F68</f>
        <v>2068</v>
      </c>
      <c r="G68" s="342">
        <f>'11-Lesy'!G68+'22-Služby'!G68+'33-Píla '!G68+'44-Stavby'!G68+'45-Kameňolom'!G68+'99-ústredie'!G68</f>
        <v>0</v>
      </c>
      <c r="H68" s="60"/>
    </row>
    <row r="69" spans="1:8" s="29" customFormat="1" ht="15.6" customHeight="1" x14ac:dyDescent="0.2">
      <c r="A69" s="54" t="s">
        <v>81</v>
      </c>
      <c r="B69" s="30">
        <v>52131</v>
      </c>
      <c r="C69" s="28">
        <f>SUM('22-Služby'!C69+'33-Píla '!C69+'44-Stavby'!C69+'45-Kameňolom'!C69+'99-ústredie'!C69)</f>
        <v>5806</v>
      </c>
      <c r="D69" s="31">
        <f>'11-Lesy'!D69+'22-Služby'!D69+'33-Píla '!D69+'44-Stavby'!D69+'45-Kameňolom'!D69+'99-ústredie'!D69</f>
        <v>17473</v>
      </c>
      <c r="E69" s="349">
        <f>'11-Lesy'!E69+'22-Služby'!E69+'33-Píla '!E69+'44-Stavby'!E69+'45-Kameňolom'!E69+'99-ústredie'!E69</f>
        <v>0</v>
      </c>
      <c r="F69" s="342">
        <f>'11-Lesy'!F69+'22-Služby'!F69+'33-Píla '!F69+'44-Stavby'!F69+'45-Kameňolom'!F69+'99-ústredie'!F69</f>
        <v>7570</v>
      </c>
      <c r="G69" s="342">
        <f>'11-Lesy'!G69+'22-Služby'!G69+'33-Píla '!G69+'44-Stavby'!G69+'45-Kameňolom'!G69+'99-ústredie'!G69</f>
        <v>2400</v>
      </c>
      <c r="H69" s="60"/>
    </row>
    <row r="70" spans="1:8" s="29" customFormat="1" ht="15.6" customHeight="1" x14ac:dyDescent="0.2">
      <c r="A70" s="54" t="s">
        <v>82</v>
      </c>
      <c r="B70" s="30">
        <v>52132</v>
      </c>
      <c r="C70" s="28">
        <f>SUM('22-Služby'!C70+'33-Píla '!C70+'44-Stavby'!C70+'45-Kameňolom'!C70+'99-ústredie'!C70)</f>
        <v>2035</v>
      </c>
      <c r="D70" s="31">
        <f>'11-Lesy'!D70+'22-Služby'!D70+'33-Píla '!D70+'44-Stavby'!D70+'45-Kameňolom'!D70+'99-ústredie'!D70</f>
        <v>807</v>
      </c>
      <c r="E70" s="349">
        <f>'11-Lesy'!E70+'22-Služby'!E70+'33-Píla '!E70+'44-Stavby'!E70+'45-Kameňolom'!E70+'99-ústredie'!E70</f>
        <v>1558.1399999999999</v>
      </c>
      <c r="F70" s="342">
        <f>'11-Lesy'!F70+'22-Služby'!F70+'33-Píla '!F70+'44-Stavby'!F70+'45-Kameňolom'!F70+'99-ústredie'!F70</f>
        <v>2470</v>
      </c>
      <c r="G70" s="342">
        <f>'11-Lesy'!G70+'22-Služby'!G70+'33-Píla '!G70+'44-Stavby'!G70+'45-Kameňolom'!G70+'99-ústredie'!G70</f>
        <v>0</v>
      </c>
      <c r="H70" s="60"/>
    </row>
    <row r="71" spans="1:8" s="29" customFormat="1" ht="15.6" customHeight="1" x14ac:dyDescent="0.2">
      <c r="A71" s="54" t="s">
        <v>83</v>
      </c>
      <c r="B71" s="30">
        <v>52133</v>
      </c>
      <c r="C71" s="28">
        <f>SUM('22-Služby'!C71+'33-Píla '!C71+'44-Stavby'!C71+'45-Kameňolom'!C71+'99-ústredie'!C71)</f>
        <v>0</v>
      </c>
      <c r="D71" s="31">
        <f>'11-Lesy'!D71+'22-Služby'!D71+'33-Píla '!D71+'44-Stavby'!D71+'45-Kameňolom'!D71+'99-ústredie'!D71</f>
        <v>0</v>
      </c>
      <c r="E71" s="349">
        <f>'11-Lesy'!E71+'22-Služby'!E71+'33-Píla '!E71+'44-Stavby'!E71+'45-Kameňolom'!E71+'99-ústredie'!E71</f>
        <v>0</v>
      </c>
      <c r="F71" s="342">
        <f>'11-Lesy'!F71+'22-Služby'!F71+'33-Píla '!F71+'44-Stavby'!F71+'45-Kameňolom'!F71+'99-ústredie'!F71</f>
        <v>0</v>
      </c>
      <c r="G71" s="342">
        <f>'11-Lesy'!G71+'22-Služby'!G71+'33-Píla '!G71+'44-Stavby'!G71+'45-Kameňolom'!G71+'99-ústredie'!G71</f>
        <v>0</v>
      </c>
      <c r="H71" s="60"/>
    </row>
    <row r="72" spans="1:8" s="29" customFormat="1" ht="15.6" customHeight="1" x14ac:dyDescent="0.2">
      <c r="A72" s="54" t="s">
        <v>200</v>
      </c>
      <c r="B72" s="30">
        <v>52191</v>
      </c>
      <c r="C72" s="28">
        <f>SUM('22-Služby'!C72+'33-Píla '!C72+'44-Stavby'!C72+'45-Kameňolom'!C72+'99-ústredie'!C72)</f>
        <v>884</v>
      </c>
      <c r="D72" s="31">
        <f>'11-Lesy'!D72+'22-Služby'!D72+'33-Píla '!D72+'44-Stavby'!D72+'45-Kameňolom'!D72+'99-ústredie'!D72</f>
        <v>3434</v>
      </c>
      <c r="E72" s="349">
        <f>'11-Lesy'!E72+'22-Služby'!E72+'33-Píla '!E72+'44-Stavby'!E72+'45-Kameňolom'!E72+'99-ústredie'!E72</f>
        <v>3852</v>
      </c>
      <c r="F72" s="342">
        <f>'11-Lesy'!F72+'22-Služby'!F72+'33-Píla '!F72+'44-Stavby'!F72+'45-Kameňolom'!F72+'99-ústredie'!F72</f>
        <v>800</v>
      </c>
      <c r="G72" s="342">
        <f>'11-Lesy'!G72+'22-Služby'!G72+'33-Píla '!G72+'44-Stavby'!G72+'45-Kameňolom'!G72+'99-ústredie'!G72</f>
        <v>0</v>
      </c>
      <c r="H72" s="60"/>
    </row>
    <row r="73" spans="1:8" s="29" customFormat="1" ht="15.6" customHeight="1" x14ac:dyDescent="0.2">
      <c r="A73" s="54" t="s">
        <v>184</v>
      </c>
      <c r="B73" s="30">
        <v>52310</v>
      </c>
      <c r="C73" s="28">
        <f>SUM('22-Služby'!C73+'33-Píla '!C73+'44-Stavby'!C73+'45-Kameňolom'!C73+'99-ústredie'!C73)</f>
        <v>216</v>
      </c>
      <c r="D73" s="31">
        <f>'11-Lesy'!D73+'22-Služby'!D73+'33-Píla '!D73+'44-Stavby'!D73+'45-Kameňolom'!D73+'99-ústredie'!D73</f>
        <v>183</v>
      </c>
      <c r="E73" s="349">
        <f>'11-Lesy'!E73+'22-Služby'!E73+'33-Píla '!E73+'44-Stavby'!E73+'45-Kameňolom'!E73+'99-ústredie'!E73</f>
        <v>1008</v>
      </c>
      <c r="F73" s="342">
        <f>'11-Lesy'!F73+'22-Služby'!F73+'33-Píla '!F73+'44-Stavby'!F73+'45-Kameňolom'!F73+'99-ústredie'!F73</f>
        <v>150</v>
      </c>
      <c r="G73" s="342">
        <f>'11-Lesy'!G73+'22-Služby'!G73+'33-Píla '!G73+'44-Stavby'!G73+'45-Kameňolom'!G73+'99-ústredie'!G73</f>
        <v>1</v>
      </c>
      <c r="H73" s="60"/>
    </row>
    <row r="74" spans="1:8" s="29" customFormat="1" ht="15.6" customHeight="1" x14ac:dyDescent="0.2">
      <c r="A74" s="54" t="s">
        <v>84</v>
      </c>
      <c r="B74" s="32" t="s">
        <v>85</v>
      </c>
      <c r="C74" s="28">
        <f>SUM('22-Služby'!C74+'33-Píla '!C74+'44-Stavby'!C74+'45-Kameňolom'!C74+'99-ústredie'!C74)</f>
        <v>32603</v>
      </c>
      <c r="D74" s="31">
        <f>'11-Lesy'!D74+'22-Služby'!D74+'33-Píla '!D74+'44-Stavby'!D74+'45-Kameňolom'!D74+'99-ústredie'!D74</f>
        <v>37823</v>
      </c>
      <c r="E74" s="349">
        <f>'11-Lesy'!E74+'22-Služby'!E74+'33-Píla '!E74+'44-Stavby'!E74+'45-Kameňolom'!E74+'99-ústredie'!E74</f>
        <v>34219</v>
      </c>
      <c r="F74" s="342">
        <f>'11-Lesy'!F74+'22-Služby'!F74+'33-Píla '!F74+'44-Stavby'!F74+'45-Kameňolom'!F74+'99-ústredie'!F74</f>
        <v>40185</v>
      </c>
      <c r="G74" s="342">
        <f>'11-Lesy'!G74+'22-Služby'!G74+'33-Píla '!G74+'44-Stavby'!G74+'45-Kameňolom'!G74+'99-ústredie'!G74</f>
        <v>2963</v>
      </c>
      <c r="H74" s="60"/>
    </row>
    <row r="75" spans="1:8" s="29" customFormat="1" ht="15.6" customHeight="1" x14ac:dyDescent="0.2">
      <c r="A75" s="54" t="s">
        <v>86</v>
      </c>
      <c r="B75" s="30" t="s">
        <v>87</v>
      </c>
      <c r="C75" s="28">
        <f>SUM('22-Služby'!C75+'33-Píla '!C75+'44-Stavby'!C75+'45-Kameňolom'!C75+'99-ústredie'!C75)</f>
        <v>55719</v>
      </c>
      <c r="D75" s="31">
        <f>'11-Lesy'!D75+'22-Služby'!D75+'33-Píla '!D75+'44-Stavby'!D75+'45-Kameňolom'!D75+'99-ústredie'!D75</f>
        <v>69996</v>
      </c>
      <c r="E75" s="349">
        <f>'11-Lesy'!E75+'22-Služby'!E75+'33-Píla '!E75+'44-Stavby'!E75+'45-Kameňolom'!E75+'99-ústredie'!E75</f>
        <v>75254</v>
      </c>
      <c r="F75" s="342">
        <f>'11-Lesy'!F75+'22-Služby'!F75+'33-Píla '!F75+'44-Stavby'!F75+'45-Kameňolom'!F75+'99-ústredie'!F75</f>
        <v>85250</v>
      </c>
      <c r="G75" s="342">
        <f>'11-Lesy'!G75+'22-Služby'!G75+'33-Píla '!G75+'44-Stavby'!G75+'45-Kameňolom'!G75+'99-ústredie'!G75</f>
        <v>5653</v>
      </c>
      <c r="H75" s="60"/>
    </row>
    <row r="76" spans="1:8" s="29" customFormat="1" ht="15.6" customHeight="1" x14ac:dyDescent="0.2">
      <c r="A76" s="54" t="s">
        <v>88</v>
      </c>
      <c r="B76" s="30">
        <v>52710</v>
      </c>
      <c r="C76" s="28">
        <f>SUM('22-Služby'!C76+'33-Píla '!C76+'44-Stavby'!C76+'45-Kameňolom'!C76+'99-ústredie'!C76)</f>
        <v>12300</v>
      </c>
      <c r="D76" s="31">
        <f>'11-Lesy'!D76+'22-Služby'!D76+'33-Píla '!D76+'44-Stavby'!D76+'45-Kameňolom'!D76+'99-ústredie'!D76</f>
        <v>15218</v>
      </c>
      <c r="E76" s="349">
        <f>'11-Lesy'!E76+'22-Služby'!E76+'33-Píla '!E76+'44-Stavby'!E76+'45-Kameňolom'!E76+'99-ústredie'!E76</f>
        <v>15899</v>
      </c>
      <c r="F76" s="342">
        <f>'11-Lesy'!F76+'22-Služby'!F76+'33-Píla '!F76+'44-Stavby'!F76+'45-Kameňolom'!F76+'99-ústredie'!F76</f>
        <v>18800</v>
      </c>
      <c r="G76" s="342">
        <f>'11-Lesy'!G76+'22-Služby'!G76+'33-Píla '!G76+'44-Stavby'!G76+'45-Kameňolom'!G76+'99-ústredie'!G76</f>
        <v>1579</v>
      </c>
      <c r="H76" s="60"/>
    </row>
    <row r="77" spans="1:8" s="29" customFormat="1" ht="15.6" customHeight="1" x14ac:dyDescent="0.2">
      <c r="A77" s="54" t="s">
        <v>90</v>
      </c>
      <c r="B77" s="30">
        <v>52720</v>
      </c>
      <c r="C77" s="28">
        <f>SUM('22-Služby'!C77+'33-Píla '!C77+'44-Stavby'!C77+'45-Kameňolom'!C77+'99-ústredie'!C77)</f>
        <v>3056</v>
      </c>
      <c r="D77" s="31">
        <f>'11-Lesy'!D77+'22-Služby'!D77+'33-Píla '!D77+'44-Stavby'!D77+'45-Kameňolom'!D77+'99-ústredie'!D77</f>
        <v>3618</v>
      </c>
      <c r="E77" s="349">
        <f>'11-Lesy'!E77+'22-Služby'!E77+'33-Píla '!E77+'44-Stavby'!E77+'45-Kameňolom'!E77+'99-ústredie'!E77</f>
        <v>3965</v>
      </c>
      <c r="F77" s="342">
        <f>'11-Lesy'!F77+'22-Služby'!F77+'33-Píla '!F77+'44-Stavby'!F77+'45-Kameňolom'!F77+'99-ústredie'!F77</f>
        <v>4610</v>
      </c>
      <c r="G77" s="342">
        <f>'11-Lesy'!G77+'22-Služby'!G77+'33-Píla '!G77+'44-Stavby'!G77+'45-Kameňolom'!G77+'99-ústredie'!G77</f>
        <v>347</v>
      </c>
      <c r="H77" s="60"/>
    </row>
    <row r="78" spans="1:8" s="29" customFormat="1" ht="15.6" customHeight="1" x14ac:dyDescent="0.2">
      <c r="A78" s="54" t="s">
        <v>89</v>
      </c>
      <c r="B78" s="30">
        <v>52730</v>
      </c>
      <c r="C78" s="28">
        <f>SUM('22-Služby'!C78+'33-Píla '!C78+'44-Stavby'!C78+'45-Kameňolom'!C78+'99-ústredie'!C78)</f>
        <v>740</v>
      </c>
      <c r="D78" s="31">
        <f>'11-Lesy'!D78+'22-Služby'!D78+'33-Píla '!D78+'44-Stavby'!D78+'45-Kameňolom'!D78+'99-ústredie'!D78</f>
        <v>1687</v>
      </c>
      <c r="E78" s="349">
        <f>'11-Lesy'!E78+'22-Služby'!E78+'33-Píla '!E78+'44-Stavby'!E78+'45-Kameňolom'!E78+'99-ústredie'!E78</f>
        <v>1365</v>
      </c>
      <c r="F78" s="342">
        <f>'11-Lesy'!F78+'22-Služby'!F78+'33-Píla '!F78+'44-Stavby'!F78+'45-Kameňolom'!F78+'99-ústredie'!F78</f>
        <v>500</v>
      </c>
      <c r="G78" s="342">
        <f>'11-Lesy'!G78+'22-Služby'!G78+'33-Píla '!G78+'44-Stavby'!G78+'45-Kameňolom'!G78+'99-ústredie'!G78</f>
        <v>388</v>
      </c>
      <c r="H78" s="60"/>
    </row>
    <row r="79" spans="1:8" s="29" customFormat="1" ht="15.6" customHeight="1" x14ac:dyDescent="0.2">
      <c r="A79" s="54" t="s">
        <v>91</v>
      </c>
      <c r="B79" s="30">
        <v>52810</v>
      </c>
      <c r="C79" s="28">
        <f>SUM('22-Služby'!C79+'33-Píla '!C79+'44-Stavby'!C79+'45-Kameňolom'!C79+'99-ústredie'!C79)</f>
        <v>3044</v>
      </c>
      <c r="D79" s="31">
        <f>'11-Lesy'!D79+'22-Služby'!D79+'33-Píla '!D79+'44-Stavby'!D79+'45-Kameňolom'!D79+'99-ústredie'!D79</f>
        <v>3952</v>
      </c>
      <c r="E79" s="349">
        <f>'11-Lesy'!E79+'22-Služby'!E79+'33-Píla '!E79+'44-Stavby'!E79+'45-Kameňolom'!E79+'99-ústredie'!E79</f>
        <v>3947</v>
      </c>
      <c r="F79" s="342">
        <f>'11-Lesy'!F79+'22-Služby'!F79+'33-Píla '!F79+'44-Stavby'!F79+'45-Kameňolom'!F79+'99-ústredie'!F79</f>
        <v>5300</v>
      </c>
      <c r="G79" s="342">
        <f>'11-Lesy'!G79+'22-Služby'!G79+'33-Píla '!G79+'44-Stavby'!G79+'45-Kameňolom'!G79+'99-ústredie'!G79</f>
        <v>361</v>
      </c>
      <c r="H79" s="60"/>
    </row>
    <row r="80" spans="1:8" s="29" customFormat="1" ht="15.6" customHeight="1" x14ac:dyDescent="0.2">
      <c r="A80" s="54" t="s">
        <v>92</v>
      </c>
      <c r="B80" s="30">
        <v>53110</v>
      </c>
      <c r="C80" s="28">
        <f>SUM('22-Služby'!C80+'33-Píla '!C80+'44-Stavby'!C80+'45-Kameňolom'!C80+'99-ústredie'!C80)</f>
        <v>8015</v>
      </c>
      <c r="D80" s="31">
        <f>'11-Lesy'!D80+'22-Služby'!D80+'33-Píla '!D80+'44-Stavby'!D80+'45-Kameňolom'!D80+'99-ústredie'!D80</f>
        <v>8119</v>
      </c>
      <c r="E80" s="349">
        <f>'11-Lesy'!E80+'22-Služby'!E80+'33-Píla '!E80+'44-Stavby'!E80+'45-Kameňolom'!E80+'99-ústredie'!E80</f>
        <v>8200</v>
      </c>
      <c r="F80" s="342">
        <f>'11-Lesy'!F80+'22-Služby'!F80+'33-Píla '!F80+'44-Stavby'!F80+'45-Kameňolom'!F80+'99-ústredie'!F80</f>
        <v>8204</v>
      </c>
      <c r="G80" s="342">
        <f>'11-Lesy'!G80+'22-Služby'!G80+'33-Píla '!G80+'44-Stavby'!G80+'45-Kameňolom'!G80+'99-ústredie'!G80</f>
        <v>8204</v>
      </c>
      <c r="H80" s="60"/>
    </row>
    <row r="81" spans="1:8" s="29" customFormat="1" ht="15.6" customHeight="1" x14ac:dyDescent="0.2">
      <c r="A81" s="54" t="s">
        <v>93</v>
      </c>
      <c r="B81" s="32" t="s">
        <v>94</v>
      </c>
      <c r="C81" s="28">
        <f>SUM('22-Služby'!C81+'33-Píla '!C81+'44-Stavby'!C81+'45-Kameňolom'!C81+'99-ústredie'!C81)</f>
        <v>33135</v>
      </c>
      <c r="D81" s="31">
        <f>'11-Lesy'!D81+'22-Služby'!D81+'33-Píla '!D81+'44-Stavby'!D81+'45-Kameňolom'!D81+'99-ústredie'!D81</f>
        <v>44025</v>
      </c>
      <c r="E81" s="349">
        <f>'11-Lesy'!E81+'22-Služby'!E81+'33-Píla '!E81+'44-Stavby'!E81+'45-Kameňolom'!E81+'99-ústredie'!E81</f>
        <v>47322</v>
      </c>
      <c r="F81" s="342">
        <f>'11-Lesy'!F81+'22-Služby'!F81+'33-Píla '!F81+'44-Stavby'!F81+'45-Kameňolom'!F81+'99-ústredie'!F81</f>
        <v>61150</v>
      </c>
      <c r="G81" s="342">
        <f>'11-Lesy'!G81+'22-Služby'!G81+'33-Píla '!G81+'44-Stavby'!G81+'45-Kameňolom'!G81+'99-ústredie'!G81</f>
        <v>225</v>
      </c>
      <c r="H81" s="60"/>
    </row>
    <row r="82" spans="1:8" s="29" customFormat="1" ht="15.6" customHeight="1" x14ac:dyDescent="0.2">
      <c r="A82" s="54" t="s">
        <v>228</v>
      </c>
      <c r="B82" s="84">
        <v>54110</v>
      </c>
      <c r="C82" s="28">
        <f>SUM('22-Služby'!C82+'33-Píla '!C82+'44-Stavby'!C82+'45-Kameňolom'!C82+'99-ústredie'!C82)</f>
        <v>0</v>
      </c>
      <c r="D82" s="31">
        <f>'11-Lesy'!D82+'22-Služby'!D82+'33-Píla '!D82+'44-Stavby'!D82+'45-Kameňolom'!D82+'99-ústredie'!D82</f>
        <v>196200</v>
      </c>
      <c r="E82" s="349">
        <f>'11-Lesy'!E82+'22-Služby'!E82+'33-Píla '!E82+'44-Stavby'!E82+'45-Kameňolom'!E82+'99-ústredie'!E82</f>
        <v>0</v>
      </c>
      <c r="F82" s="342">
        <f>'11-Lesy'!F82+'22-Služby'!F82+'33-Píla '!F82+'44-Stavby'!F82+'45-Kameňolom'!F82+'99-ústredie'!F82</f>
        <v>0</v>
      </c>
      <c r="G82" s="342">
        <f>'11-Lesy'!G82+'22-Služby'!G82+'33-Píla '!G82+'44-Stavby'!G82+'45-Kameňolom'!G82+'99-ústredie'!G82</f>
        <v>0</v>
      </c>
      <c r="H82" s="60"/>
    </row>
    <row r="83" spans="1:8" s="29" customFormat="1" ht="15.6" customHeight="1" x14ac:dyDescent="0.2">
      <c r="A83" s="54" t="s">
        <v>96</v>
      </c>
      <c r="B83" s="30">
        <v>54312</v>
      </c>
      <c r="C83" s="28">
        <f>SUM('22-Služby'!C83+'33-Píla '!C83+'44-Stavby'!C83+'45-Kameňolom'!C83+'99-ústredie'!C83)</f>
        <v>30</v>
      </c>
      <c r="D83" s="31">
        <f>'11-Lesy'!D83+'22-Služby'!D83+'33-Píla '!D83+'44-Stavby'!D83+'45-Kameňolom'!D83+'99-ústredie'!D83</f>
        <v>0</v>
      </c>
      <c r="E83" s="349">
        <f>'11-Lesy'!E83+'22-Služby'!E83+'33-Píla '!E83+'44-Stavby'!E83+'45-Kameňolom'!E83+'99-ústredie'!E83</f>
        <v>0</v>
      </c>
      <c r="F83" s="342">
        <f>'11-Lesy'!F83+'22-Služby'!F83+'33-Píla '!F83+'44-Stavby'!F83+'45-Kameňolom'!F83+'99-ústredie'!F83</f>
        <v>0</v>
      </c>
      <c r="G83" s="342">
        <f>'11-Lesy'!G83+'22-Služby'!G83+'33-Píla '!G83+'44-Stavby'!G83+'45-Kameňolom'!G83+'99-ústredie'!G83</f>
        <v>0</v>
      </c>
      <c r="H83" s="60"/>
    </row>
    <row r="84" spans="1:8" s="29" customFormat="1" ht="15.6" customHeight="1" x14ac:dyDescent="0.2">
      <c r="A84" s="54" t="s">
        <v>236</v>
      </c>
      <c r="B84" s="30">
        <v>54410</v>
      </c>
      <c r="C84" s="28">
        <f>SUM('22-Služby'!C84+'33-Píla '!C84+'44-Stavby'!C84+'45-Kameňolom'!C84+'99-ústredie'!C84)</f>
        <v>0</v>
      </c>
      <c r="D84" s="31">
        <f>'11-Lesy'!D84+'22-Služby'!D84+'33-Píla '!D84+'44-Stavby'!D84+'45-Kameňolom'!D84+'99-ústredie'!D84</f>
        <v>0</v>
      </c>
      <c r="E84" s="349">
        <f>'11-Lesy'!E84+'22-Služby'!E84+'33-Píla '!E84+'44-Stavby'!E84+'45-Kameňolom'!E84+'99-ústredie'!E84</f>
        <v>165</v>
      </c>
      <c r="F84" s="342">
        <f>'11-Lesy'!F84+'22-Služby'!F84+'33-Píla '!F84+'44-Stavby'!F84+'45-Kameňolom'!F84+'99-ústredie'!F84</f>
        <v>0</v>
      </c>
      <c r="G84" s="342">
        <f>'11-Lesy'!G84+'22-Služby'!G84+'33-Píla '!G84+'44-Stavby'!G84+'45-Kameňolom'!G84+'99-ústredie'!G84</f>
        <v>0</v>
      </c>
      <c r="H84" s="60"/>
    </row>
    <row r="85" spans="1:8" s="29" customFormat="1" ht="15.6" customHeight="1" x14ac:dyDescent="0.2">
      <c r="A85" s="54" t="s">
        <v>97</v>
      </c>
      <c r="B85" s="30">
        <v>54610</v>
      </c>
      <c r="C85" s="28">
        <f>SUM('22-Služby'!C85+'33-Píla '!C85+'44-Stavby'!C85+'45-Kameňolom'!C85+'99-ústredie'!C85)</f>
        <v>9629</v>
      </c>
      <c r="D85" s="31">
        <f>'11-Lesy'!D85+'22-Služby'!D85+'33-Píla '!D85+'44-Stavby'!D85+'45-Kameňolom'!D85+'99-ústredie'!D85</f>
        <v>149</v>
      </c>
      <c r="E85" s="349">
        <f>'11-Lesy'!E85+'22-Služby'!E85+'33-Píla '!E85+'44-Stavby'!E85+'45-Kameňolom'!E85+'99-ústredie'!E85</f>
        <v>3680</v>
      </c>
      <c r="F85" s="342">
        <f>'11-Lesy'!F85+'22-Služby'!F85+'33-Píla '!F85+'44-Stavby'!F85+'45-Kameňolom'!F85+'99-ústredie'!F85</f>
        <v>0</v>
      </c>
      <c r="G85" s="342">
        <f>'11-Lesy'!G85+'22-Služby'!G85+'33-Píla '!G85+'44-Stavby'!G85+'45-Kameňolom'!G85+'99-ústredie'!G85</f>
        <v>0</v>
      </c>
      <c r="H85" s="60"/>
    </row>
    <row r="86" spans="1:8" s="29" customFormat="1" ht="15.6" customHeight="1" x14ac:dyDescent="0.2">
      <c r="A86" s="54" t="s">
        <v>98</v>
      </c>
      <c r="B86" s="30">
        <v>54510</v>
      </c>
      <c r="C86" s="28">
        <f>SUM('22-Služby'!C86+'33-Píla '!C86+'44-Stavby'!C86+'45-Kameňolom'!C86+'99-ústredie'!C86)</f>
        <v>0</v>
      </c>
      <c r="D86" s="31">
        <f>'11-Lesy'!D86+'22-Služby'!D86+'33-Píla '!D86+'44-Stavby'!D86+'45-Kameňolom'!D86+'99-ústredie'!D86</f>
        <v>1000</v>
      </c>
      <c r="E86" s="349">
        <f>'11-Lesy'!E86+'22-Služby'!E86+'33-Píla '!E86+'44-Stavby'!E86+'45-Kameňolom'!E86+'99-ústredie'!E86</f>
        <v>2</v>
      </c>
      <c r="F86" s="342">
        <f>'11-Lesy'!F86+'22-Služby'!F86+'33-Píla '!F86+'44-Stavby'!F86+'45-Kameňolom'!F86+'99-ústredie'!F86</f>
        <v>0</v>
      </c>
      <c r="G86" s="342">
        <f>'11-Lesy'!G86+'22-Služby'!G86+'33-Píla '!G86+'44-Stavby'!G86+'45-Kameňolom'!G86+'99-ústredie'!G86</f>
        <v>0</v>
      </c>
      <c r="H86" s="60"/>
    </row>
    <row r="87" spans="1:8" s="29" customFormat="1" ht="15.6" customHeight="1" x14ac:dyDescent="0.2">
      <c r="A87" s="54" t="s">
        <v>189</v>
      </c>
      <c r="B87" s="30">
        <v>54511</v>
      </c>
      <c r="C87" s="28">
        <f>SUM('22-Služby'!C87+'33-Píla '!C87+'44-Stavby'!C87+'45-Kameňolom'!C87+'99-ústredie'!C87)</f>
        <v>0</v>
      </c>
      <c r="D87" s="31">
        <f>'11-Lesy'!D87+'22-Služby'!D87+'33-Píla '!D87+'44-Stavby'!D87+'45-Kameňolom'!D87+'99-ústredie'!D87</f>
        <v>0</v>
      </c>
      <c r="E87" s="349">
        <f>'11-Lesy'!E87+'22-Služby'!E87+'33-Píla '!E87+'44-Stavby'!E87+'45-Kameňolom'!E87+'99-ústredie'!E87</f>
        <v>0</v>
      </c>
      <c r="F87" s="342">
        <f>'11-Lesy'!F87+'22-Služby'!F87+'33-Píla '!F87+'44-Stavby'!F87+'45-Kameňolom'!F87+'99-ústredie'!F87</f>
        <v>0</v>
      </c>
      <c r="G87" s="342">
        <f>'11-Lesy'!G87+'22-Služby'!G87+'33-Píla '!G87+'44-Stavby'!G87+'45-Kameňolom'!G87+'99-ústredie'!G87</f>
        <v>0</v>
      </c>
      <c r="H87" s="60"/>
    </row>
    <row r="88" spans="1:8" s="29" customFormat="1" ht="15.6" customHeight="1" x14ac:dyDescent="0.2">
      <c r="A88" s="54" t="s">
        <v>233</v>
      </c>
      <c r="B88" s="30">
        <v>54810</v>
      </c>
      <c r="C88" s="28">
        <f>SUM('22-Služby'!C88+'33-Píla '!C88+'44-Stavby'!C88+'45-Kameňolom'!C88+'99-ústredie'!C88)</f>
        <v>0</v>
      </c>
      <c r="D88" s="31">
        <f>'11-Lesy'!D88+'22-Služby'!D88+'33-Píla '!D88+'44-Stavby'!D88+'45-Kameňolom'!D88+'99-ústredie'!D88</f>
        <v>0</v>
      </c>
      <c r="E88" s="349">
        <f>'11-Lesy'!E88+'22-Služby'!E88+'33-Píla '!E88+'44-Stavby'!E88+'45-Kameňolom'!E88+'99-ústredie'!E88</f>
        <v>770</v>
      </c>
      <c r="F88" s="342">
        <f>'11-Lesy'!F88+'22-Služby'!F88+'33-Píla '!F88+'44-Stavby'!F88+'45-Kameňolom'!F88+'99-ústredie'!F88</f>
        <v>1000</v>
      </c>
      <c r="G88" s="342">
        <f>'11-Lesy'!G88+'22-Služby'!G88+'33-Píla '!G88+'44-Stavby'!G88+'45-Kameňolom'!G88+'99-ústredie'!G88</f>
        <v>0</v>
      </c>
      <c r="H88" s="60"/>
    </row>
    <row r="89" spans="1:8" s="29" customFormat="1" ht="15.6" customHeight="1" x14ac:dyDescent="0.2">
      <c r="A89" s="54" t="s">
        <v>99</v>
      </c>
      <c r="B89" s="30">
        <v>54812</v>
      </c>
      <c r="C89" s="28">
        <f>SUM('22-Služby'!C89+'33-Píla '!C89+'44-Stavby'!C89+'45-Kameňolom'!C89+'99-ústredie'!C89)</f>
        <v>0</v>
      </c>
      <c r="D89" s="31">
        <f>'11-Lesy'!D89+'22-Služby'!D89+'33-Píla '!D89+'44-Stavby'!D89+'45-Kameňolom'!D89+'99-ústredie'!D89</f>
        <v>0</v>
      </c>
      <c r="E89" s="349">
        <f>'11-Lesy'!E89+'22-Služby'!E89+'33-Píla '!E89+'44-Stavby'!E89+'45-Kameňolom'!E89+'99-ústredie'!E89</f>
        <v>0</v>
      </c>
      <c r="F89" s="342">
        <f>'11-Lesy'!F89+'22-Služby'!F89+'33-Píla '!F89+'44-Stavby'!F89+'45-Kameňolom'!F89+'99-ústredie'!F89</f>
        <v>0</v>
      </c>
      <c r="G89" s="342">
        <f>'11-Lesy'!G89+'22-Služby'!G89+'33-Píla '!G89+'44-Stavby'!G89+'45-Kameňolom'!G89+'99-ústredie'!G89</f>
        <v>0</v>
      </c>
      <c r="H89" s="60"/>
    </row>
    <row r="90" spans="1:8" s="29" customFormat="1" ht="15.6" customHeight="1" x14ac:dyDescent="0.2">
      <c r="A90" s="54" t="s">
        <v>100</v>
      </c>
      <c r="B90" s="30">
        <v>54813</v>
      </c>
      <c r="C90" s="28">
        <f>SUM('22-Služby'!C90+'33-Píla '!C90+'44-Stavby'!C90+'45-Kameňolom'!C90+'99-ústredie'!C90)</f>
        <v>0</v>
      </c>
      <c r="D90" s="31">
        <f>'11-Lesy'!D90+'22-Služby'!D90+'33-Píla '!D90+'44-Stavby'!D90+'45-Kameňolom'!D90+'99-ústredie'!D90</f>
        <v>0</v>
      </c>
      <c r="E90" s="349">
        <f>'11-Lesy'!E90+'22-Služby'!E90+'33-Píla '!E90+'44-Stavby'!E90+'45-Kameňolom'!E90+'99-ústredie'!E90</f>
        <v>0</v>
      </c>
      <c r="F90" s="342">
        <f>'11-Lesy'!F90+'22-Služby'!F90+'33-Píla '!F90+'44-Stavby'!F90+'45-Kameňolom'!F90+'99-ústredie'!F90</f>
        <v>0</v>
      </c>
      <c r="G90" s="342">
        <f>'11-Lesy'!G90+'22-Služby'!G90+'33-Píla '!G90+'44-Stavby'!G90+'45-Kameňolom'!G90+'99-ústredie'!G90</f>
        <v>0</v>
      </c>
      <c r="H90" s="60"/>
    </row>
    <row r="91" spans="1:8" s="29" customFormat="1" ht="15.6" customHeight="1" x14ac:dyDescent="0.2">
      <c r="A91" s="54" t="s">
        <v>101</v>
      </c>
      <c r="B91" s="30">
        <v>54910</v>
      </c>
      <c r="C91" s="28">
        <f>SUM('22-Služby'!C91+'33-Píla '!C91+'44-Stavby'!C91+'45-Kameňolom'!C91+'99-ústredie'!C91)</f>
        <v>0</v>
      </c>
      <c r="D91" s="31">
        <f>'11-Lesy'!D91+'22-Služby'!D91+'33-Píla '!D91+'44-Stavby'!D91+'45-Kameňolom'!D91+'99-ústredie'!D91</f>
        <v>0</v>
      </c>
      <c r="E91" s="349">
        <f>'11-Lesy'!E91+'22-Služby'!E91+'33-Píla '!E91+'44-Stavby'!E91+'45-Kameňolom'!E91+'99-ústredie'!E91</f>
        <v>0</v>
      </c>
      <c r="F91" s="342">
        <f>'11-Lesy'!F91+'22-Služby'!F91+'33-Píla '!F91+'44-Stavby'!F91+'45-Kameňolom'!F91+'99-ústredie'!F91</f>
        <v>0</v>
      </c>
      <c r="G91" s="342">
        <f>'11-Lesy'!G91+'22-Služby'!G91+'33-Píla '!G91+'44-Stavby'!G91+'45-Kameňolom'!G91+'99-ústredie'!G91</f>
        <v>0</v>
      </c>
      <c r="H91" s="60"/>
    </row>
    <row r="92" spans="1:8" s="29" customFormat="1" ht="15.6" customHeight="1" x14ac:dyDescent="0.2">
      <c r="A92" s="54" t="s">
        <v>102</v>
      </c>
      <c r="B92" s="30">
        <v>54814</v>
      </c>
      <c r="C92" s="28">
        <f>SUM('22-Služby'!C92+'33-Píla '!C92+'44-Stavby'!C92+'45-Kameňolom'!C92+'99-ústredie'!C92)</f>
        <v>24862</v>
      </c>
      <c r="D92" s="31">
        <f>'11-Lesy'!D92+'22-Služby'!D92+'33-Píla '!D92+'44-Stavby'!D92+'45-Kameňolom'!D92+'99-ústredie'!D92</f>
        <v>31693</v>
      </c>
      <c r="E92" s="349">
        <f>'11-Lesy'!E92+'22-Služby'!E92+'33-Píla '!E92+'44-Stavby'!E92+'45-Kameňolom'!E92+'99-ústredie'!E92</f>
        <v>35006</v>
      </c>
      <c r="F92" s="342">
        <f>'11-Lesy'!F92+'22-Služby'!F92+'33-Píla '!F92+'44-Stavby'!F92+'45-Kameňolom'!F92+'99-ústredie'!F92</f>
        <v>44600</v>
      </c>
      <c r="G92" s="342">
        <f>'11-Lesy'!G92+'22-Služby'!G92+'33-Píla '!G92+'44-Stavby'!G92+'45-Kameňolom'!G92+'99-ústredie'!G92</f>
        <v>2781</v>
      </c>
      <c r="H92" s="60"/>
    </row>
    <row r="93" spans="1:8" s="29" customFormat="1" ht="15.6" customHeight="1" x14ac:dyDescent="0.2">
      <c r="A93" s="54" t="s">
        <v>103</v>
      </c>
      <c r="B93" s="30">
        <v>55111</v>
      </c>
      <c r="C93" s="28">
        <f>SUM('22-Služby'!C93+'33-Píla '!C93+'44-Stavby'!C93+'45-Kameňolom'!C93+'99-ústredie'!C93)</f>
        <v>38574</v>
      </c>
      <c r="D93" s="31">
        <f>'11-Lesy'!D93+'22-Služby'!D93+'33-Píla '!D93+'44-Stavby'!D93+'45-Kameňolom'!D93+'99-ústredie'!D93</f>
        <v>42032</v>
      </c>
      <c r="E93" s="349">
        <f>'11-Lesy'!E93+'22-Služby'!E93+'33-Píla '!E93+'44-Stavby'!E93+'45-Kameňolom'!E93+'99-ústredie'!E93</f>
        <v>23341</v>
      </c>
      <c r="F93" s="342">
        <f>'11-Lesy'!F93+'22-Služby'!F93+'33-Píla '!F93+'44-Stavby'!F93+'45-Kameňolom'!F93+'99-ústredie'!F93</f>
        <v>20238</v>
      </c>
      <c r="G93" s="342">
        <f>'11-Lesy'!G93+'22-Služby'!G93+'33-Píla '!G93+'44-Stavby'!G93+'45-Kameňolom'!G93+'99-ústredie'!G93</f>
        <v>1885</v>
      </c>
      <c r="H93" s="60"/>
    </row>
    <row r="94" spans="1:8" s="29" customFormat="1" ht="15.6" customHeight="1" x14ac:dyDescent="0.2">
      <c r="A94" s="54" t="s">
        <v>105</v>
      </c>
      <c r="B94" s="32" t="s">
        <v>106</v>
      </c>
      <c r="C94" s="28">
        <f>SUM('22-Služby'!C94+'33-Píla '!C94+'44-Stavby'!C94+'45-Kameňolom'!C94+'99-ústredie'!C94)</f>
        <v>0</v>
      </c>
      <c r="D94" s="31">
        <f>'11-Lesy'!D94+'22-Služby'!D94+'33-Píla '!D94+'44-Stavby'!D94+'45-Kameňolom'!D94+'99-ústredie'!D94</f>
        <v>62796</v>
      </c>
      <c r="E94" s="349">
        <f>'11-Lesy'!E94+'22-Služby'!E94+'33-Píla '!E94+'44-Stavby'!E94+'45-Kameňolom'!E94+'99-ústredie'!E94</f>
        <v>62796</v>
      </c>
      <c r="F94" s="342">
        <f>'11-Lesy'!F94+'22-Služby'!F94+'33-Píla '!F94+'44-Stavby'!F94+'45-Kameňolom'!F94+'99-ústredie'!F94</f>
        <v>62796</v>
      </c>
      <c r="G94" s="342">
        <f>'11-Lesy'!G94+'22-Služby'!G94+'33-Píla '!G94+'44-Stavby'!G94+'45-Kameňolom'!G94+'99-ústredie'!G94</f>
        <v>5235</v>
      </c>
      <c r="H94" s="60"/>
    </row>
    <row r="95" spans="1:8" s="29" customFormat="1" ht="15.6" customHeight="1" x14ac:dyDescent="0.2">
      <c r="A95" s="83" t="s">
        <v>152</v>
      </c>
      <c r="B95" s="84">
        <v>56210</v>
      </c>
      <c r="C95" s="28">
        <f>SUM('22-Služby'!C95+'33-Píla '!C95+'44-Stavby'!C95+'45-Kameňolom'!C95+'99-ústredie'!C95)</f>
        <v>23</v>
      </c>
      <c r="D95" s="85">
        <f>'11-Lesy'!D95*'22-Služby'!D95+'33-Píla '!D95+'44-Stavby'!D95+'45-Kameňolom'!D95+'99-ústredie'!D95</f>
        <v>0</v>
      </c>
      <c r="E95" s="358">
        <f>'11-Lesy'!E95*'22-Služby'!E95+'33-Píla '!E95+'44-Stavby'!E95+'45-Kameňolom'!E95+'99-ústredie'!E95</f>
        <v>0</v>
      </c>
      <c r="F95" s="342">
        <f>'11-Lesy'!F95+'22-Služby'!F95+'33-Píla '!F95+'44-Stavby'!F95+'45-Kameňolom'!F95+'99-ústredie'!F95</f>
        <v>0</v>
      </c>
      <c r="G95" s="342">
        <f>'11-Lesy'!G95+'22-Služby'!G95+'33-Píla '!G95+'44-Stavby'!G95+'45-Kameňolom'!G95+'99-ústredie'!G95</f>
        <v>0</v>
      </c>
      <c r="H95" s="60"/>
    </row>
    <row r="96" spans="1:8" s="29" customFormat="1" ht="15.6" customHeight="1" x14ac:dyDescent="0.2">
      <c r="A96" s="54" t="s">
        <v>108</v>
      </c>
      <c r="B96" s="30">
        <v>56211</v>
      </c>
      <c r="C96" s="28">
        <f>SUM('22-Služby'!C96+'33-Píla '!C96+'44-Stavby'!C96+'45-Kameňolom'!C96+'99-ústredie'!C96)</f>
        <v>0</v>
      </c>
      <c r="D96" s="31">
        <f>'11-Lesy'!D96+'22-Služby'!D96+'33-Píla '!D96+'44-Stavby'!D96+'45-Kameňolom'!D96+'99-ústredie'!D96</f>
        <v>0</v>
      </c>
      <c r="E96" s="349">
        <f>'11-Lesy'!E96+'22-Služby'!E96+'33-Píla '!E96+'44-Stavby'!E96+'45-Kameňolom'!E96+'99-ústredie'!E96</f>
        <v>0</v>
      </c>
      <c r="F96" s="342">
        <f>'11-Lesy'!F96+'22-Služby'!F96+'33-Píla '!F96+'44-Stavby'!F96+'45-Kameňolom'!F96+'99-ústredie'!F96</f>
        <v>0</v>
      </c>
      <c r="G96" s="342">
        <f>'11-Lesy'!G96+'22-Služby'!G96+'33-Píla '!G96+'44-Stavby'!G96+'45-Kameňolom'!G96+'99-ústredie'!G96</f>
        <v>0</v>
      </c>
      <c r="H96" s="60"/>
    </row>
    <row r="97" spans="1:8" s="29" customFormat="1" ht="15.6" customHeight="1" x14ac:dyDescent="0.2">
      <c r="A97" s="54" t="s">
        <v>109</v>
      </c>
      <c r="B97" s="30">
        <v>56212</v>
      </c>
      <c r="C97" s="28">
        <f>SUM('22-Služby'!C97+'33-Píla '!C97+'44-Stavby'!C97+'45-Kameňolom'!C97+'99-ústredie'!C97)</f>
        <v>0</v>
      </c>
      <c r="D97" s="31">
        <f>'11-Lesy'!D97+'22-Služby'!D97+'33-Píla '!D97+'44-Stavby'!D97+'45-Kameňolom'!D97+'99-ústredie'!D97</f>
        <v>0</v>
      </c>
      <c r="E97" s="349">
        <f>'11-Lesy'!E97+'22-Služby'!E97+'33-Píla '!E97+'44-Stavby'!E97+'45-Kameňolom'!E97+'99-ústredie'!E97</f>
        <v>0</v>
      </c>
      <c r="F97" s="342">
        <f>'11-Lesy'!F97+'22-Služby'!F97+'33-Píla '!F97+'44-Stavby'!F97+'45-Kameňolom'!F97+'99-ústredie'!F97</f>
        <v>0</v>
      </c>
      <c r="G97" s="342">
        <f>'11-Lesy'!G97+'22-Služby'!G97+'33-Píla '!G97+'44-Stavby'!G97+'45-Kameňolom'!G97+'99-ústredie'!G97</f>
        <v>0</v>
      </c>
      <c r="H97" s="60"/>
    </row>
    <row r="98" spans="1:8" s="29" customFormat="1" ht="15.6" customHeight="1" x14ac:dyDescent="0.2">
      <c r="A98" s="54" t="s">
        <v>110</v>
      </c>
      <c r="B98" s="32" t="s">
        <v>111</v>
      </c>
      <c r="C98" s="28">
        <f>SUM('22-Služby'!C98+'33-Píla '!C98+'44-Stavby'!C98+'45-Kameňolom'!C98+'99-ústredie'!C98)</f>
        <v>693</v>
      </c>
      <c r="D98" s="31">
        <f>'11-Lesy'!D98+'22-Služby'!D98+'33-Píla '!D98+'44-Stavby'!D98+'45-Kameňolom'!D98+'99-ústredie'!D98</f>
        <v>718</v>
      </c>
      <c r="E98" s="349">
        <f>'11-Lesy'!E98+'22-Služby'!E98+'33-Píla '!E98+'44-Stavby'!E98+'45-Kameňolom'!E98+'99-ústredie'!E98</f>
        <v>668</v>
      </c>
      <c r="F98" s="342">
        <f>'11-Lesy'!F98+'22-Služby'!F98+'33-Píla '!F98+'44-Stavby'!F98+'45-Kameňolom'!F98+'99-ústredie'!F98</f>
        <v>736</v>
      </c>
      <c r="G98" s="342">
        <f>'11-Lesy'!G98+'22-Služby'!G98+'33-Píla '!G98+'44-Stavby'!G98+'45-Kameňolom'!G98+'99-ústredie'!G98</f>
        <v>53</v>
      </c>
      <c r="H98" s="60"/>
    </row>
    <row r="99" spans="1:8" s="29" customFormat="1" ht="15.6" customHeight="1" x14ac:dyDescent="0.2">
      <c r="A99" s="54" t="s">
        <v>112</v>
      </c>
      <c r="B99" s="30">
        <v>56820</v>
      </c>
      <c r="C99" s="28">
        <f>SUM('22-Služby'!C99+'33-Píla '!C99+'44-Stavby'!C99+'45-Kameňolom'!C99+'99-ústredie'!C99)</f>
        <v>703</v>
      </c>
      <c r="D99" s="31">
        <f>'11-Lesy'!D99+'22-Služby'!D99+'33-Píla '!D99+'44-Stavby'!D99+'45-Kameňolom'!D99+'99-ústredie'!D99</f>
        <v>1098</v>
      </c>
      <c r="E99" s="349">
        <f>'11-Lesy'!E99+'22-Služby'!E99+'33-Píla '!E99+'44-Stavby'!E99+'45-Kameňolom'!E99+'99-ústredie'!E99</f>
        <v>1099</v>
      </c>
      <c r="F99" s="342">
        <f>'11-Lesy'!F99+'22-Služby'!F99+'33-Píla '!F99+'44-Stavby'!F99+'45-Kameňolom'!F99+'99-ústredie'!F99</f>
        <v>1099</v>
      </c>
      <c r="G99" s="342">
        <f>'11-Lesy'!G99+'22-Služby'!G99+'33-Píla '!G99+'44-Stavby'!G99+'45-Kameňolom'!G99+'99-ústredie'!G99</f>
        <v>1099</v>
      </c>
      <c r="H99" s="60"/>
    </row>
    <row r="100" spans="1:8" s="29" customFormat="1" ht="15.6" customHeight="1" x14ac:dyDescent="0.2">
      <c r="A100" s="83" t="s">
        <v>201</v>
      </c>
      <c r="B100" s="86">
        <v>56821</v>
      </c>
      <c r="C100" s="28"/>
      <c r="D100" s="31">
        <f>'11-Lesy'!D100+'22-Služby'!D100+'33-Píla '!D100+'44-Stavby'!D100+'45-Kameňolom'!D100+'99-ústredie'!D100</f>
        <v>162</v>
      </c>
      <c r="E100" s="349">
        <f>'11-Lesy'!E100+'22-Služby'!E100+'33-Píla '!E100+'44-Stavby'!E100+'45-Kameňolom'!E100+'99-ústredie'!E100</f>
        <v>162</v>
      </c>
      <c r="F100" s="342">
        <f>'11-Lesy'!F100+'22-Služby'!F100+'33-Píla '!F100+'44-Stavby'!F100+'45-Kameňolom'!F100+'99-ústredie'!F100</f>
        <v>162</v>
      </c>
      <c r="G100" s="342">
        <f>'11-Lesy'!G100+'22-Služby'!G100+'33-Píla '!G100+'44-Stavby'!G100+'45-Kameňolom'!G100+'99-ústredie'!G100</f>
        <v>0</v>
      </c>
      <c r="H100" s="60"/>
    </row>
    <row r="101" spans="1:8" s="29" customFormat="1" ht="15.6" customHeight="1" x14ac:dyDescent="0.2">
      <c r="A101" s="54" t="s">
        <v>114</v>
      </c>
      <c r="B101" s="30">
        <v>56830</v>
      </c>
      <c r="C101" s="28">
        <f>SUM('22-Služby'!C101+'33-Píla '!C101+'44-Stavby'!C101+'45-Kameňolom'!C101+'99-ústredie'!C101)</f>
        <v>3528</v>
      </c>
      <c r="D101" s="31">
        <f>'11-Lesy'!D101+'22-Služby'!D101+'33-Píla '!D101+'44-Stavby'!D101+'45-Kameňolom'!D101+'99-ústredie'!D101</f>
        <v>3671</v>
      </c>
      <c r="E101" s="349">
        <f>'11-Lesy'!E101+'22-Služby'!E101+'33-Píla '!E101+'44-Stavby'!E101+'45-Kameňolom'!E101+'99-ústredie'!E101</f>
        <v>3274</v>
      </c>
      <c r="F101" s="342">
        <f>'11-Lesy'!F101+'22-Služby'!F101+'33-Píla '!F101+'44-Stavby'!F101+'45-Kameňolom'!F101+'99-ústredie'!F101</f>
        <v>3530</v>
      </c>
      <c r="G101" s="342">
        <f>'11-Lesy'!G101+'22-Služby'!G101+'33-Píla '!G101+'44-Stavby'!G101+'45-Kameňolom'!G101+'99-ústredie'!G101</f>
        <v>3530</v>
      </c>
      <c r="H101" s="60"/>
    </row>
    <row r="102" spans="1:8" s="29" customFormat="1" ht="15.6" customHeight="1" x14ac:dyDescent="0.2">
      <c r="A102" s="54" t="s">
        <v>115</v>
      </c>
      <c r="B102" s="30">
        <v>56840</v>
      </c>
      <c r="C102" s="28">
        <f>SUM('22-Služby'!C102+'33-Píla '!C102+'44-Stavby'!C102+'45-Kameňolom'!C102+'99-ústredie'!C102)</f>
        <v>13645</v>
      </c>
      <c r="D102" s="31">
        <f>'11-Lesy'!D102+'22-Služby'!D102+'33-Píla '!D102+'44-Stavby'!D102+'45-Kameňolom'!D102+'99-ústredie'!D102</f>
        <v>13497.43</v>
      </c>
      <c r="E102" s="349">
        <f>'11-Lesy'!E102+'22-Služby'!E102+'33-Píla '!E102+'44-Stavby'!E102+'45-Kameňolom'!E102+'99-ústredie'!E102</f>
        <v>7211</v>
      </c>
      <c r="F102" s="342">
        <f>'11-Lesy'!F102+'22-Služby'!F102+'33-Píla '!F102+'44-Stavby'!F102+'45-Kameňolom'!F102+'99-ústredie'!F102</f>
        <v>7211</v>
      </c>
      <c r="G102" s="342">
        <f>'11-Lesy'!G102+'22-Služby'!G102+'33-Píla '!G102+'44-Stavby'!G102+'45-Kameňolom'!G102+'99-ústredie'!G102</f>
        <v>828</v>
      </c>
      <c r="H102" s="60"/>
    </row>
    <row r="103" spans="1:8" s="29" customFormat="1" ht="15.6" customHeight="1" x14ac:dyDescent="0.2">
      <c r="A103" s="55" t="s">
        <v>116</v>
      </c>
      <c r="B103" s="33">
        <v>56850</v>
      </c>
      <c r="C103" s="28">
        <f>SUM('22-Služby'!C103+'33-Píla '!C103+'44-Stavby'!C103+'45-Kameňolom'!C103+'99-ústredie'!C103)</f>
        <v>0</v>
      </c>
      <c r="D103" s="34">
        <f>'11-Lesy'!D103+'22-Služby'!D103+'33-Píla '!D103+'44-Stavby'!D103+'45-Kameňolom'!D103+'99-ústredie'!D103</f>
        <v>363</v>
      </c>
      <c r="E103" s="348">
        <f>'11-Lesy'!E103+'22-Služby'!E103+'33-Píla '!E103+'44-Stavby'!E103+'45-Kameňolom'!E103+'99-ústredie'!E103</f>
        <v>110</v>
      </c>
      <c r="F103" s="342">
        <f>'11-Lesy'!F103+'22-Služby'!F103+'33-Píla '!F103+'44-Stavby'!F103+'45-Kameňolom'!F103+'99-ústredie'!F103</f>
        <v>0</v>
      </c>
      <c r="G103" s="342">
        <f>'11-Lesy'!G103+'22-Služby'!G103+'33-Píla '!G103+'44-Stavby'!G103+'45-Kameňolom'!G103+'99-ústredie'!G103</f>
        <v>0</v>
      </c>
      <c r="H103" s="61"/>
    </row>
    <row r="104" spans="1:8" s="29" customFormat="1" ht="15.6" customHeight="1" thickBot="1" x14ac:dyDescent="0.25">
      <c r="A104" s="255" t="s">
        <v>256</v>
      </c>
      <c r="B104" s="256">
        <v>59111</v>
      </c>
      <c r="C104" s="361">
        <f>SUM('22-Služby'!C104+'33-Píla '!C104+'44-Stavby'!C104+'45-Kameňolom'!C104+'99-ústredie'!C104)</f>
        <v>0</v>
      </c>
      <c r="D104" s="47">
        <f>'11-Lesy'!D104+'22-Služby'!D104+'33-Píla '!D104+'44-Stavby'!D104+'45-Kameňolom'!D104+'99-ústredie'!D104</f>
        <v>2880</v>
      </c>
      <c r="E104" s="362">
        <f>'11-Lesy'!E104+'22-Služby'!E104+'33-Píla '!E104+'44-Stavby'!E104+'45-Kameňolom'!E104+'99-ústredie'!E104</f>
        <v>0</v>
      </c>
      <c r="F104" s="363">
        <f>'11-Lesy'!F104+'22-Služby'!F104+'33-Píla '!F104+'44-Stavby'!F104+'45-Kameňolom'!F104+'99-ústredie'!F104</f>
        <v>0</v>
      </c>
      <c r="G104" s="343">
        <f>'11-Lesy'!G104+'22-Služby'!G104+'33-Píla '!G104+'44-Stavby'!G104+'45-Kameňolom'!G104+'99-ústredie'!G104</f>
        <v>0</v>
      </c>
      <c r="H104" s="257"/>
    </row>
    <row r="105" spans="1:8" s="29" customFormat="1" ht="15.6" customHeight="1" thickTop="1" x14ac:dyDescent="0.2">
      <c r="A105" s="56" t="s">
        <v>117</v>
      </c>
      <c r="B105" s="35"/>
      <c r="C105" s="28">
        <f>'11-Lesy'!C105+'22-Služby'!C105+'33-Píla '!C105+'44-Stavby'!C105+'45-Kameňolom'!C105+'99-ústredie'!C105</f>
        <v>1560102</v>
      </c>
      <c r="D105" s="28">
        <f>'11-Lesy'!D105+'22-Služby'!D105+'33-Píla '!D105+'44-Stavby'!D105+'45-Kameňolom'!D105+'99-ústredie'!D105</f>
        <v>1343308.43</v>
      </c>
      <c r="E105" s="350">
        <f>'11-Lesy'!E105+'22-Služby'!E105+'33-Píla '!E105+'44-Stavby'!E105+'45-Kameňolom'!E105+'99-ústredie'!E105</f>
        <v>1155756.31</v>
      </c>
      <c r="F105" s="342">
        <f>'11-Lesy'!F105+'22-Služby'!F105+'33-Píla '!F105+'44-Stavby'!F105+'45-Kameňolom'!F105+'99-ústredie'!F105</f>
        <v>1150376</v>
      </c>
      <c r="G105" s="45">
        <f>'11-Lesy'!G105+'22-Služby'!G105+'33-Píla '!G105+'44-Stavby'!G105+'45-Kameňolom'!G105+'99-ústredie'!G105</f>
        <v>74461.7</v>
      </c>
      <c r="H105" s="62"/>
    </row>
    <row r="106" spans="1:8" s="29" customFormat="1" ht="15.6" customHeight="1" x14ac:dyDescent="0.2">
      <c r="A106" s="57" t="s">
        <v>118</v>
      </c>
      <c r="B106" s="36"/>
      <c r="C106" s="36"/>
      <c r="D106" s="37"/>
      <c r="E106" s="359"/>
      <c r="F106" s="355"/>
      <c r="G106" s="253"/>
      <c r="H106" s="63"/>
    </row>
    <row r="107" spans="1:8" s="29" customFormat="1" ht="15.6" customHeight="1" thickBot="1" x14ac:dyDescent="0.25">
      <c r="A107" s="58" t="s">
        <v>186</v>
      </c>
      <c r="B107" s="38"/>
      <c r="C107" s="39"/>
      <c r="D107" s="39"/>
      <c r="E107" s="360"/>
      <c r="F107" s="356"/>
      <c r="G107" s="252"/>
      <c r="H107" s="64"/>
    </row>
    <row r="108" spans="1:8" s="29" customFormat="1" ht="36.75" customHeight="1" thickTop="1" x14ac:dyDescent="0.2">
      <c r="A108" s="19"/>
      <c r="B108" s="19"/>
      <c r="C108" s="19"/>
      <c r="D108" s="19"/>
      <c r="E108" s="19"/>
      <c r="F108" s="19"/>
      <c r="G108" s="19"/>
      <c r="H108" s="41"/>
    </row>
    <row r="109" spans="1:8" s="29" customFormat="1" ht="16.149999999999999" customHeight="1" thickBot="1" x14ac:dyDescent="0.25">
      <c r="A109" s="19"/>
      <c r="B109" s="23" t="s">
        <v>1</v>
      </c>
      <c r="C109" s="23"/>
      <c r="D109" s="42"/>
      <c r="E109" s="42"/>
      <c r="F109" s="42"/>
      <c r="G109" s="42"/>
      <c r="H109" s="43"/>
    </row>
    <row r="110" spans="1:8" s="29" customFormat="1" ht="26.25" customHeight="1" thickTop="1" thickBot="1" x14ac:dyDescent="0.25">
      <c r="A110" s="14" t="s">
        <v>119</v>
      </c>
      <c r="B110" s="15" t="s">
        <v>3</v>
      </c>
      <c r="C110" s="365" t="s">
        <v>183</v>
      </c>
      <c r="D110" s="15" t="s">
        <v>231</v>
      </c>
      <c r="E110" s="346" t="s">
        <v>262</v>
      </c>
      <c r="F110" s="338" t="s">
        <v>248</v>
      </c>
      <c r="G110" s="230" t="s">
        <v>261</v>
      </c>
      <c r="H110" s="17" t="s">
        <v>144</v>
      </c>
    </row>
    <row r="111" spans="1:8" s="29" customFormat="1" ht="15.6" customHeight="1" thickTop="1" x14ac:dyDescent="0.2">
      <c r="A111" s="65" t="s">
        <v>120</v>
      </c>
      <c r="B111" s="44">
        <v>60108</v>
      </c>
      <c r="C111" s="463">
        <f>'11-Lesy'!C111+'22-Služby'!C111+'33-Píla '!C111+'44-Stavby'!C111+'45-Kameňolom'!C111+'99-ústredie'!C111</f>
        <v>0</v>
      </c>
      <c r="D111" s="45">
        <f>'11-Lesy'!D111+'22-Služby'!D111+'33-Píla '!D111+'44-Stavby'!D111+'45-Kameňolom'!D111+'99-ústredie'!D111</f>
        <v>0</v>
      </c>
      <c r="E111" s="347">
        <f>'11-Lesy'!E111+'22-Služby'!E111+'33-Píla '!E111+'44-Stavby'!E111+'45-Kameňolom'!E111+'99-ústredie'!E111</f>
        <v>0</v>
      </c>
      <c r="F111" s="339">
        <f>'11-Lesy'!F111+'22-Služby'!F111+'33-Píla '!F111+'44-Stavby'!F111+'45-Kameňolom'!F111+'99-ústredie'!F111</f>
        <v>0</v>
      </c>
      <c r="G111" s="339">
        <f>'11-Lesy'!G111+'22-Služby'!G111+'33-Píla '!G111+'44-Stavby'!G111+'45-Kameňolom'!G111+'99-ústredie'!G111</f>
        <v>0</v>
      </c>
      <c r="H111" s="68"/>
    </row>
    <row r="112" spans="1:8" s="29" customFormat="1" ht="15.6" customHeight="1" x14ac:dyDescent="0.2">
      <c r="A112" s="54" t="s">
        <v>121</v>
      </c>
      <c r="B112" s="30">
        <v>60109</v>
      </c>
      <c r="C112" s="190">
        <f>'11-Lesy'!C112+'22-Služby'!C112+'33-Píla '!C112+'44-Stavby'!C112+'45-Kameňolom'!C112+'99-ústredie'!C112</f>
        <v>0</v>
      </c>
      <c r="D112" s="31">
        <f>'11-Lesy'!D112+'22-Služby'!D112+'33-Píla '!D112+'44-Stavby'!D112+'45-Kameňolom'!D112+'99-ústredie'!D112</f>
        <v>0</v>
      </c>
      <c r="E112" s="348">
        <f>'11-Lesy'!E112+'22-Služby'!E112+'33-Píla '!E112+'44-Stavby'!E112+'45-Kameňolom'!E112+'99-ústredie'!E112</f>
        <v>0</v>
      </c>
      <c r="F112" s="340">
        <f>'11-Lesy'!F112+'22-Služby'!F112+'33-Píla '!F112+'44-Stavby'!F112+'45-Kameňolom'!F112+'99-ústredie'!F112</f>
        <v>0</v>
      </c>
      <c r="G112" s="34">
        <f>'11-Lesy'!G112+'22-Služby'!G112+'33-Píla '!G112+'44-Stavby'!G112+'45-Kameňolom'!G112+'99-ústredie'!G112</f>
        <v>0</v>
      </c>
      <c r="H112" s="60"/>
    </row>
    <row r="113" spans="1:8" s="29" customFormat="1" ht="15.6" customHeight="1" x14ac:dyDescent="0.2">
      <c r="A113" s="54" t="s">
        <v>122</v>
      </c>
      <c r="B113" s="30">
        <v>60110</v>
      </c>
      <c r="C113" s="190">
        <f>'11-Lesy'!C113+'22-Služby'!C113+'33-Píla '!C113+'44-Stavby'!C113+'45-Kameňolom'!C113+'99-ústredie'!C113</f>
        <v>688383</v>
      </c>
      <c r="D113" s="31">
        <f>'11-Lesy'!D113+'33-Píla '!D113</f>
        <v>321675</v>
      </c>
      <c r="E113" s="349">
        <f>'11-Lesy'!E113+'22-Služby'!E113+'33-Píla '!E113+'44-Stavby'!E113+'45-Kameňolom'!E113+'99-ústredie'!E113</f>
        <v>0</v>
      </c>
      <c r="F113" s="341">
        <f>'11-Lesy'!F113+'22-Služby'!F113+'33-Píla '!F113+'44-Stavby'!F113+'45-Kameňolom'!F113+'99-ústredie'!F113</f>
        <v>0</v>
      </c>
      <c r="G113" s="34">
        <f>'11-Lesy'!G113+'22-Služby'!G113+'33-Píla '!G113+'44-Stavby'!G113+'45-Kameňolom'!G113+'99-ústredie'!G113</f>
        <v>0</v>
      </c>
      <c r="H113" s="60"/>
    </row>
    <row r="114" spans="1:8" s="29" customFormat="1" ht="15.6" customHeight="1" x14ac:dyDescent="0.2">
      <c r="A114" s="54" t="s">
        <v>123</v>
      </c>
      <c r="B114" s="30">
        <v>60113</v>
      </c>
      <c r="C114" s="190">
        <f>'11-Lesy'!C114+'22-Služby'!C114+'33-Píla '!C114+'44-Stavby'!C114+'45-Kameňolom'!C114+'99-ústredie'!C114</f>
        <v>10504</v>
      </c>
      <c r="D114" s="31">
        <f>'11-Lesy'!D114+'22-Služby'!D114+'33-Píla '!D114+'44-Stavby'!D114+'45-Kameňolom'!D114+'99-ústredie'!D114</f>
        <v>32242</v>
      </c>
      <c r="E114" s="350">
        <f>'11-Lesy'!E114+'22-Služby'!E114+'33-Píla '!E114+'44-Stavby'!E114+'45-Kameňolom'!E114+'99-ústredie'!E114</f>
        <v>961</v>
      </c>
      <c r="F114" s="342">
        <f>'11-Lesy'!F114+'22-Služby'!F114+'33-Píla '!F114+'44-Stavby'!F114+'45-Kameňolom'!F114+'99-ústredie'!F114</f>
        <v>0</v>
      </c>
      <c r="G114" s="34">
        <f>'11-Lesy'!G114+'22-Služby'!G114+'33-Píla '!G114+'44-Stavby'!G114+'45-Kameňolom'!G114+'99-ústredie'!G114</f>
        <v>0</v>
      </c>
      <c r="H114" s="60"/>
    </row>
    <row r="115" spans="1:8" s="29" customFormat="1" ht="15.6" customHeight="1" x14ac:dyDescent="0.2">
      <c r="A115" s="54" t="s">
        <v>124</v>
      </c>
      <c r="B115" s="30">
        <v>60114</v>
      </c>
      <c r="C115" s="190">
        <f>'11-Lesy'!C115+'22-Služby'!C115+'33-Píla '!C115+'44-Stavby'!C115+'45-Kameňolom'!C115+'99-ústredie'!C115</f>
        <v>158</v>
      </c>
      <c r="D115" s="31">
        <f>'11-Lesy'!D115+'22-Služby'!D115+'33-Píla '!D115+'44-Stavby'!D115+'45-Kameňolom'!D115+'99-ústredie'!D115</f>
        <v>298</v>
      </c>
      <c r="E115" s="351">
        <f>'11-Lesy'!E115+'22-Služby'!E115+'33-Píla '!E115+'44-Stavby'!E115+'45-Kameňolom'!E115+'99-ústredie'!E115</f>
        <v>49</v>
      </c>
      <c r="F115" s="343">
        <f>'11-Lesy'!F115+'22-Služby'!F115+'33-Píla '!F115+'44-Stavby'!F115+'45-Kameňolom'!F115+'99-ústredie'!F115</f>
        <v>0</v>
      </c>
      <c r="G115" s="34">
        <f>'11-Lesy'!G115+'22-Služby'!G115+'33-Píla '!G115+'44-Stavby'!G115+'45-Kameňolom'!G115+'99-ústredie'!G115</f>
        <v>0</v>
      </c>
      <c r="H115" s="60"/>
    </row>
    <row r="116" spans="1:8" s="29" customFormat="1" ht="15.6" customHeight="1" x14ac:dyDescent="0.2">
      <c r="A116" s="54" t="s">
        <v>125</v>
      </c>
      <c r="B116" s="30">
        <v>60199</v>
      </c>
      <c r="C116" s="190">
        <f>'11-Lesy'!C116+'22-Služby'!C116+'33-Píla '!C116+'44-Stavby'!C116+'45-Kameňolom'!C116+'99-ústredie'!C116</f>
        <v>30514</v>
      </c>
      <c r="D116" s="31">
        <f>'11-Lesy'!D116+'22-Služby'!D116+'33-Píla '!D116+'44-Stavby'!D116+'45-Kameňolom'!D116+'99-ústredie'!D116</f>
        <v>21388</v>
      </c>
      <c r="E116" s="349">
        <f>'11-Lesy'!E116+'22-Služby'!E116+'33-Píla '!E116+'44-Stavby'!E116+'45-Kameňolom'!E116+'99-ústredie'!E116</f>
        <v>9131</v>
      </c>
      <c r="F116" s="341">
        <f>'11-Lesy'!F116+'22-Služby'!F116+'33-Píla '!F116+'44-Stavby'!F116+'45-Kameňolom'!F116+'99-ústredie'!F116</f>
        <v>10000</v>
      </c>
      <c r="G116" s="34">
        <f>'11-Lesy'!G116+'22-Služby'!G116+'33-Píla '!G116+'44-Stavby'!G116+'45-Kameňolom'!G116+'99-ústredie'!G116</f>
        <v>0</v>
      </c>
      <c r="H116" s="60"/>
    </row>
    <row r="117" spans="1:8" s="29" customFormat="1" ht="15.6" customHeight="1" x14ac:dyDescent="0.2">
      <c r="A117" s="54" t="s">
        <v>240</v>
      </c>
      <c r="B117" s="30">
        <v>60209</v>
      </c>
      <c r="C117" s="190">
        <f>'11-Lesy'!C117+'22-Služby'!C117+'33-Píla '!C117+'44-Stavby'!C117+'45-Kameňolom'!C117+'99-ústredie'!C117</f>
        <v>0</v>
      </c>
      <c r="D117" s="31">
        <f>'11-Lesy'!D117+'22-Služby'!D117+'33-Píla '!D117+'44-Stavby'!D117+'45-Kameňolom'!D117+'99-ústredie'!D117</f>
        <v>0</v>
      </c>
      <c r="E117" s="351">
        <f>'11-Lesy'!E117+'22-Služby'!E117+'33-Píla '!E117+'44-Stavby'!E117+'45-Kameňolom'!E117+'99-ústredie'!E117</f>
        <v>28209</v>
      </c>
      <c r="F117" s="343">
        <f>'11-Lesy'!F117+'22-Služby'!F117+'33-Píla '!F117+'44-Stavby'!F117+'45-Kameňolom'!F117+'99-ústredie'!F117</f>
        <v>40000</v>
      </c>
      <c r="G117" s="31">
        <f>'11-Lesy'!G117+'22-Služby'!G117+'33-Píla '!G117+'44-Stavby'!G117+'45-Kameňolom'!G117+'99-ústredie'!G117</f>
        <v>4849</v>
      </c>
      <c r="H117" s="60"/>
    </row>
    <row r="118" spans="1:8" s="29" customFormat="1" ht="15.6" customHeight="1" x14ac:dyDescent="0.2">
      <c r="A118" s="54" t="s">
        <v>241</v>
      </c>
      <c r="B118" s="30">
        <v>60210</v>
      </c>
      <c r="C118" s="190">
        <f>'11-Lesy'!C118+'22-Služby'!C118+'33-Píla '!C118+'44-Stavby'!C118+'45-Kameňolom'!C118+'99-ústredie'!C118</f>
        <v>161114</v>
      </c>
      <c r="D118" s="31">
        <f>'11-Lesy'!D118+'22-Služby'!D118+'33-Píla '!D118+'44-Stavby'!D118+'45-Kameňolom'!D118+'99-ústredie'!D118</f>
        <v>163282</v>
      </c>
      <c r="E118" s="348">
        <f>'11-Lesy'!E118+'22-Služby'!E118+'33-Píla '!E118+'44-Stavby'!E118+'45-Kameňolom'!E118+'99-ústredie'!E118</f>
        <v>158123</v>
      </c>
      <c r="F118" s="340">
        <f>'11-Lesy'!F118+'22-Služby'!F118+'33-Píla '!F118+'44-Stavby'!F118+'45-Kameňolom'!F118+'99-ústredie'!F118</f>
        <v>5100</v>
      </c>
      <c r="G118" s="343">
        <f>'11-Lesy'!G118+'22-Služby'!G118+'33-Píla '!G118+'44-Stavby'!G118+'45-Kameňolom'!G118+'99-ústredie'!G118</f>
        <v>14</v>
      </c>
      <c r="H118" s="60"/>
    </row>
    <row r="119" spans="1:8" s="29" customFormat="1" ht="15.6" customHeight="1" x14ac:dyDescent="0.2">
      <c r="A119" s="54" t="s">
        <v>242</v>
      </c>
      <c r="B119" s="30">
        <v>60211</v>
      </c>
      <c r="C119" s="190">
        <f>'11-Lesy'!C119+'22-Služby'!C119+'33-Píla '!C119+'44-Stavby'!C119+'45-Kameňolom'!C119+'99-ústredie'!C119</f>
        <v>35</v>
      </c>
      <c r="D119" s="31">
        <f>'11-Lesy'!D119+'22-Služby'!D119+'33-Píla '!D119+'44-Stavby'!D119+'45-Kameňolom'!D119+'99-ústredie'!D119</f>
        <v>22</v>
      </c>
      <c r="E119" s="349">
        <f>'11-Lesy'!E119+'22-Služby'!E119+'33-Píla '!E119+'44-Stavby'!E119+'45-Kameňolom'!E119+'99-ústredie'!E119</f>
        <v>19901</v>
      </c>
      <c r="F119" s="341">
        <f>'11-Lesy'!F119+'22-Služby'!F119+'33-Píla '!F119+'44-Stavby'!F119+'45-Kameňolom'!F119+'99-ústredie'!F119</f>
        <v>165000</v>
      </c>
      <c r="G119" s="34">
        <f>'11-Lesy'!G119+'22-Služby'!G119+'33-Píla '!G119+'44-Stavby'!G119+'45-Kameňolom'!G119+'99-ústredie'!G119</f>
        <v>15814</v>
      </c>
      <c r="H119" s="60"/>
    </row>
    <row r="120" spans="1:8" s="29" customFormat="1" ht="15.6" customHeight="1" x14ac:dyDescent="0.2">
      <c r="A120" s="54" t="s">
        <v>239</v>
      </c>
      <c r="B120" s="32">
        <v>60212</v>
      </c>
      <c r="C120" s="190">
        <f>'11-Lesy'!C120+'22-Služby'!C120+'33-Píla '!C120+'44-Stavby'!C120+'45-Kameňolom'!C120+'99-ústredie'!C120</f>
        <v>8991</v>
      </c>
      <c r="D120" s="31">
        <f>'11-Lesy'!D120+'22-Služby'!D120+'33-Píla '!D120+'44-Stavby'!D120+'45-Kameňolom'!D120+'99-ústredie'!D120</f>
        <v>28002</v>
      </c>
      <c r="E120" s="349">
        <f>'11-Lesy'!E120+'22-Služby'!E120+'33-Píla '!E120+'44-Stavby'!E120+'45-Kameňolom'!E120+'99-ústredie'!E120</f>
        <v>10089</v>
      </c>
      <c r="F120" s="341">
        <f>'11-Lesy'!F120+'22-Služby'!F120+'33-Píla '!F120+'44-Stavby'!F120+'45-Kameňolom'!F120+'99-ústredie'!F120</f>
        <v>8646</v>
      </c>
      <c r="G120" s="34">
        <f>'11-Lesy'!G120+'22-Služby'!G120+'33-Píla '!G120+'44-Stavby'!G120+'45-Kameňolom'!G120+'99-ústredie'!G120</f>
        <v>2202</v>
      </c>
      <c r="H120" s="60"/>
    </row>
    <row r="121" spans="1:8" s="29" customFormat="1" ht="15.6" customHeight="1" x14ac:dyDescent="0.2">
      <c r="A121" s="83" t="s">
        <v>153</v>
      </c>
      <c r="B121" s="84">
        <v>60213</v>
      </c>
      <c r="C121" s="190">
        <f>'11-Lesy'!C121+'22-Služby'!C121+'33-Píla '!C121+'44-Stavby'!C121+'45-Kameňolom'!C121+'99-ústredie'!C121</f>
        <v>0</v>
      </c>
      <c r="D121" s="85">
        <f>'11-Lesy'!D121+'22-Služby'!D121+'33-Píla '!D121+'44-Stavby'!D121+'45-Kameňolom'!D121+'99-ústredie'!D121</f>
        <v>0</v>
      </c>
      <c r="E121" s="351">
        <f>'11-Lesy'!E121+'22-Služby'!E121+'33-Píla '!E121+'44-Stavby'!E121+'45-Kameňolom'!E121+'99-ústredie'!E121</f>
        <v>174724</v>
      </c>
      <c r="F121" s="343">
        <f>'11-Lesy'!F121+'22-Služby'!F121+'33-Píla '!F121+'44-Stavby'!F121+'45-Kameňolom'!F121+'99-ústredie'!F121</f>
        <v>205086</v>
      </c>
      <c r="G121" s="34">
        <f>'11-Lesy'!G121+'22-Služby'!G121+'33-Píla '!G121+'44-Stavby'!G121+'45-Kameňolom'!G121+'99-ústredie'!G121</f>
        <v>17192</v>
      </c>
      <c r="H121" s="60"/>
    </row>
    <row r="122" spans="1:8" s="29" customFormat="1" ht="15.6" customHeight="1" x14ac:dyDescent="0.2">
      <c r="A122" s="83" t="s">
        <v>129</v>
      </c>
      <c r="B122" s="86">
        <v>60214</v>
      </c>
      <c r="C122" s="190">
        <f>'11-Lesy'!C122+'22-Služby'!C122+'33-Píla '!C122+'44-Stavby'!C122+'45-Kameňolom'!C122+'99-ústredie'!C122</f>
        <v>237600</v>
      </c>
      <c r="D122" s="85">
        <f>'11-Lesy'!D122+'22-Služby'!D122+'33-Píla '!D122+'44-Stavby'!D122+'45-Kameňolom'!D122+'99-ústredie'!D122</f>
        <v>211853</v>
      </c>
      <c r="E122" s="348">
        <f>'11-Lesy'!E122+'22-Služby'!E122+'33-Píla '!E122+'44-Stavby'!E122+'45-Kameňolom'!E122+'99-ústredie'!E122</f>
        <v>433100</v>
      </c>
      <c r="F122" s="341">
        <f>'11-Lesy'!F122+'22-Služby'!F122+'33-Píla '!F122+'44-Stavby'!F122+'45-Kameňolom'!F122+'99-ústredie'!F122</f>
        <v>412500</v>
      </c>
      <c r="G122" s="34">
        <f>'11-Lesy'!G122+'22-Služby'!G122+'33-Píla '!G122+'44-Stavby'!G122+'45-Kameňolom'!G122+'99-ústredie'!G122</f>
        <v>0</v>
      </c>
      <c r="H122" s="60"/>
    </row>
    <row r="123" spans="1:8" s="29" customFormat="1" ht="15.6" customHeight="1" x14ac:dyDescent="0.2">
      <c r="A123" s="83" t="s">
        <v>243</v>
      </c>
      <c r="B123" s="86">
        <v>60215</v>
      </c>
      <c r="C123" s="190">
        <f>'11-Lesy'!C123+'22-Služby'!C123+'33-Píla '!C123+'44-Stavby'!C123+'45-Kameňolom'!C123+'99-ústredie'!C123</f>
        <v>4501</v>
      </c>
      <c r="D123" s="85">
        <f>'11-Lesy'!D123+'22-Služby'!D123+'33-Píla '!D123+'44-Stavby'!D123+'45-Kameňolom'!D123+'99-ústredie'!D123</f>
        <v>4906</v>
      </c>
      <c r="E123" s="349">
        <f>'11-Lesy'!E123+'22-Služby'!E123+'33-Píla '!E123+'44-Stavby'!E123+'45-Kameňolom'!E123+'99-ústredie'!E123</f>
        <v>10067</v>
      </c>
      <c r="F123" s="342">
        <f>'11-Lesy'!F123+'22-Služby'!F123+'33-Píla '!F123+'44-Stavby'!F123+'45-Kameňolom'!F123+'99-ústredie'!F123</f>
        <v>9000</v>
      </c>
      <c r="G123" s="34">
        <f>'11-Lesy'!G123+'22-Služby'!G123+'33-Píla '!G123+'44-Stavby'!G123+'45-Kameňolom'!G123+'99-ústredie'!G123</f>
        <v>0</v>
      </c>
      <c r="H123" s="60"/>
    </row>
    <row r="124" spans="1:8" s="29" customFormat="1" ht="15.6" customHeight="1" x14ac:dyDescent="0.2">
      <c r="A124" s="83" t="s">
        <v>133</v>
      </c>
      <c r="B124" s="86">
        <v>60216</v>
      </c>
      <c r="C124" s="190">
        <f>'11-Lesy'!C124+'22-Služby'!C124+'33-Píla '!C124+'44-Stavby'!C124+'45-Kameňolom'!C124+'99-ústredie'!C124</f>
        <v>151555</v>
      </c>
      <c r="D124" s="85">
        <f>'11-Lesy'!D124+'22-Služby'!D124+'33-Píla '!D124+'44-Stavby'!D124+'45-Kameňolom'!D124+'99-ústredie'!D124</f>
        <v>199100</v>
      </c>
      <c r="E124" s="351">
        <f>'11-Lesy'!E124+'22-Služby'!E124+'33-Píla '!E124+'44-Stavby'!E124+'45-Kameňolom'!E124+'99-ústredie'!E124</f>
        <v>223192</v>
      </c>
      <c r="F124" s="343">
        <f>'11-Lesy'!F124+'22-Služby'!F124+'33-Píla '!F124+'44-Stavby'!F124+'45-Kameňolom'!F124+'99-ústredie'!F124</f>
        <v>215000</v>
      </c>
      <c r="G124" s="34">
        <f>'11-Lesy'!G124+'22-Služby'!G124+'33-Píla '!G124+'44-Stavby'!G124+'45-Kameňolom'!G124+'99-ústredie'!G124</f>
        <v>18815</v>
      </c>
      <c r="H124" s="60"/>
    </row>
    <row r="125" spans="1:8" s="29" customFormat="1" ht="15.6" customHeight="1" x14ac:dyDescent="0.2">
      <c r="A125" s="83" t="s">
        <v>151</v>
      </c>
      <c r="B125" s="86">
        <v>60218</v>
      </c>
      <c r="C125" s="190">
        <f>'11-Lesy'!C125+'22-Služby'!C125+'33-Píla '!C125+'44-Stavby'!C125+'45-Kameňolom'!C125+'99-ústredie'!C125</f>
        <v>820</v>
      </c>
      <c r="D125" s="85">
        <f>'11-Lesy'!D125+'22-Služby'!D125+'33-Píla '!D125+'44-Stavby'!D125+'45-Kameňolom'!D125+'99-ústredie'!D125</f>
        <v>0</v>
      </c>
      <c r="E125" s="348">
        <f>'11-Lesy'!E125+'22-Služby'!E125+'33-Píla '!E125+'44-Stavby'!E125+'45-Kameňolom'!E125+'99-ústredie'!E125</f>
        <v>10299</v>
      </c>
      <c r="F125" s="341">
        <f>'11-Lesy'!F125+'22-Služby'!F125+'33-Píla '!F125+'44-Stavby'!F125+'45-Kameňolom'!F125+'99-ústredie'!F125</f>
        <v>10000</v>
      </c>
      <c r="G125" s="31">
        <f>'11-Lesy'!G125+'22-Služby'!G125+'33-Píla '!G125+'44-Stavby'!G125+'45-Kameňolom'!G125+'99-ústredie'!G125</f>
        <v>1104</v>
      </c>
      <c r="H125" s="60"/>
    </row>
    <row r="126" spans="1:8" s="29" customFormat="1" ht="15.6" customHeight="1" x14ac:dyDescent="0.2">
      <c r="A126" s="83" t="s">
        <v>134</v>
      </c>
      <c r="B126" s="86">
        <v>60220</v>
      </c>
      <c r="C126" s="190">
        <f>'11-Lesy'!C126+'22-Služby'!C126+'33-Píla '!C126+'44-Stavby'!C126+'45-Kameňolom'!C126+'99-ústredie'!C126</f>
        <v>891</v>
      </c>
      <c r="D126" s="85">
        <f>'11-Lesy'!D126+'22-Služby'!D126+'33-Píla '!D126+'44-Stavby'!D126+'45-Kameňolom'!D126+'99-ústredie'!D126</f>
        <v>798</v>
      </c>
      <c r="E126" s="348">
        <f>'11-Lesy'!E126+'22-Služby'!E126+'33-Píla '!E126+'44-Stavby'!E126+'45-Kameňolom'!E126+'99-ústredie'!E126</f>
        <v>798</v>
      </c>
      <c r="F126" s="341">
        <f>'11-Lesy'!F126+'22-Služby'!F126+'33-Píla '!F126+'44-Stavby'!F126+'45-Kameňolom'!F126+'99-ústredie'!F126</f>
        <v>798</v>
      </c>
      <c r="G126" s="34">
        <f>'11-Lesy'!G126+'22-Služby'!G126+'33-Píla '!G126+'44-Stavby'!G126+'45-Kameňolom'!G126+'99-ústredie'!G126</f>
        <v>67</v>
      </c>
      <c r="H126" s="60"/>
    </row>
    <row r="127" spans="1:8" s="29" customFormat="1" ht="15.6" customHeight="1" x14ac:dyDescent="0.2">
      <c r="A127" s="54" t="s">
        <v>136</v>
      </c>
      <c r="B127" s="30">
        <v>60299</v>
      </c>
      <c r="C127" s="190">
        <f>'11-Lesy'!C127+'22-Služby'!C127+'33-Píla '!C127+'44-Stavby'!C127+'45-Kameňolom'!C127+'99-ústredie'!C127</f>
        <v>50924</v>
      </c>
      <c r="D127" s="31">
        <f>'11-Lesy'!D127+'22-Služby'!D127+'33-Píla '!D127+'44-Stavby'!D127+'45-Kameňolom'!D127+'99-ústredie'!D127</f>
        <v>9100</v>
      </c>
      <c r="E127" s="349">
        <f>'11-Lesy'!E127+'22-Služby'!E127+'33-Píla '!E127+'44-Stavby'!E127+'45-Kameňolom'!E127+'99-ústredie'!E127</f>
        <v>8011</v>
      </c>
      <c r="F127" s="343">
        <f>'11-Lesy'!F127+'22-Služby'!F127+'33-Píla '!F127+'44-Stavby'!F127+'45-Kameňolom'!F127+'99-ústredie'!F127</f>
        <v>10000</v>
      </c>
      <c r="G127" s="34">
        <f>'11-Lesy'!G127+'22-Služby'!G127+'33-Píla '!G127+'44-Stavby'!G127+'45-Kameňolom'!G127+'99-ústredie'!G127</f>
        <v>0</v>
      </c>
      <c r="H127" s="60"/>
    </row>
    <row r="128" spans="1:8" s="29" customFormat="1" ht="15.6" customHeight="1" x14ac:dyDescent="0.2">
      <c r="A128" s="54" t="s">
        <v>244</v>
      </c>
      <c r="B128" s="30">
        <v>60410</v>
      </c>
      <c r="C128" s="190">
        <f>'11-Lesy'!C128+'22-Služby'!C128+'33-Píla '!C128+'44-Stavby'!C128+'45-Kameňolom'!C128+'99-ústredie'!C128</f>
        <v>0</v>
      </c>
      <c r="D128" s="31">
        <f>'11-Lesy'!D128+'22-Služby'!D128+'33-Píla '!D128+'44-Stavby'!D128+'45-Kameňolom'!D128+'99-ústredie'!D128</f>
        <v>0</v>
      </c>
      <c r="E128" s="351">
        <f>'11-Lesy'!E128+'22-Služby'!E128+'33-Píla '!E128+'44-Stavby'!E128+'45-Kameňolom'!E128+'99-ústredie'!E128</f>
        <v>777</v>
      </c>
      <c r="F128" s="340">
        <f>'11-Lesy'!F128+'22-Služby'!F128+'33-Píla '!F128+'44-Stavby'!F128+'45-Kameňolom'!F128+'99-ústredie'!F128</f>
        <v>2000</v>
      </c>
      <c r="G128" s="31">
        <f>'11-Lesy'!G128+'22-Služby'!G128+'33-Píla '!G128+'44-Stavby'!G128+'45-Kameňolom'!G128+'99-ústredie'!G128</f>
        <v>0</v>
      </c>
      <c r="H128" s="60"/>
    </row>
    <row r="129" spans="1:8" s="29" customFormat="1" ht="15.6" customHeight="1" x14ac:dyDescent="0.2">
      <c r="A129" s="54" t="s">
        <v>137</v>
      </c>
      <c r="B129" s="30">
        <v>61110</v>
      </c>
      <c r="C129" s="190">
        <f>'11-Lesy'!C129+'22-Služby'!C129+'33-Píla '!C129+'44-Stavby'!C129+'45-Kameňolom'!C129+'99-ústredie'!C129</f>
        <v>-753</v>
      </c>
      <c r="D129" s="31">
        <f>'11-Lesy'!D129+'22-Služby'!D129+'33-Píla '!D129+'44-Stavby'!D129+'45-Kameňolom'!D129+'99-ústredie'!D129</f>
        <v>6502</v>
      </c>
      <c r="E129" s="349">
        <f>'11-Lesy'!E129+'22-Služby'!E129+'33-Píla '!E129+'44-Stavby'!E129+'45-Kameňolom'!E129+'99-ústredie'!E129</f>
        <v>515</v>
      </c>
      <c r="F129" s="341">
        <f>'11-Lesy'!F129+'22-Služby'!F129+'33-Píla '!F129+'44-Stavby'!F129+'45-Kameňolom'!F129+'99-ústredie'!F129</f>
        <v>0</v>
      </c>
      <c r="G129" s="343">
        <f>'11-Lesy'!G129+'22-Služby'!G129+'33-Píla '!G129+'44-Stavby'!G129+'45-Kameňolom'!G129+'99-ústredie'!G129</f>
        <v>0</v>
      </c>
      <c r="H129" s="60"/>
    </row>
    <row r="130" spans="1:8" s="29" customFormat="1" ht="15.6" customHeight="1" x14ac:dyDescent="0.2">
      <c r="A130" s="54" t="s">
        <v>138</v>
      </c>
      <c r="B130" s="30">
        <v>61111</v>
      </c>
      <c r="C130" s="190">
        <f>'11-Lesy'!C130+'22-Služby'!C130+'33-Píla '!C130+'44-Stavby'!C130+'45-Kameňolom'!C130+'99-ústredie'!C130</f>
        <v>0</v>
      </c>
      <c r="D130" s="31">
        <f>'11-Lesy'!D130+'22-Služby'!D130+'33-Píla '!D130+'44-Stavby'!D130+'45-Kameňolom'!D130+'99-ústredie'!D130</f>
        <v>0</v>
      </c>
      <c r="E130" s="351">
        <f>'11-Lesy'!E130+'22-Služby'!E130+'33-Píla '!E130+'44-Stavby'!E130+'45-Kameňolom'!E130+'99-ústredie'!E130</f>
        <v>0</v>
      </c>
      <c r="F130" s="341">
        <f>'11-Lesy'!F130+'22-Služby'!F130+'33-Píla '!F130+'44-Stavby'!F130+'45-Kameňolom'!F130+'99-ústredie'!F130</f>
        <v>0</v>
      </c>
      <c r="G130" s="34">
        <f>'11-Lesy'!G130+'22-Služby'!G130+'33-Píla '!G130+'44-Stavby'!G130+'45-Kameňolom'!G130+'99-ústredie'!G130</f>
        <v>0</v>
      </c>
      <c r="H130" s="60"/>
    </row>
    <row r="131" spans="1:8" s="29" customFormat="1" ht="15.6" customHeight="1" x14ac:dyDescent="0.2">
      <c r="A131" s="54" t="s">
        <v>180</v>
      </c>
      <c r="B131" s="30">
        <v>64110</v>
      </c>
      <c r="C131" s="190">
        <f>'11-Lesy'!C131+'22-Služby'!C131+'33-Píla '!C131+'44-Stavby'!C131+'45-Kameňolom'!C131+'99-ústredie'!C131</f>
        <v>3</v>
      </c>
      <c r="D131" s="31">
        <f>'11-Lesy'!D131+'22-Služby'!D131+'33-Píla '!D131+'44-Stavby'!D131+'45-Kameňolom'!D131+'99-ústredie'!D131</f>
        <v>164369</v>
      </c>
      <c r="E131" s="349">
        <f>'11-Lesy'!E131+'22-Služby'!E131+'33-Píla '!E131+'44-Stavby'!E131+'45-Kameňolom'!E131+'99-ústredie'!E131</f>
        <v>1</v>
      </c>
      <c r="F131" s="343">
        <f>'11-Lesy'!F131+'22-Služby'!F131+'33-Píla '!F131+'44-Stavby'!F131+'45-Kameňolom'!F131+'99-ústredie'!F131</f>
        <v>0</v>
      </c>
      <c r="G131" s="34">
        <f>'11-Lesy'!G131+'22-Služby'!G131+'33-Píla '!G131+'44-Stavby'!G131+'45-Kameňolom'!G131+'99-ústredie'!G131</f>
        <v>0</v>
      </c>
      <c r="H131" s="60"/>
    </row>
    <row r="132" spans="1:8" s="29" customFormat="1" ht="15.6" customHeight="1" x14ac:dyDescent="0.2">
      <c r="A132" s="83" t="s">
        <v>229</v>
      </c>
      <c r="B132" s="86">
        <v>64510</v>
      </c>
      <c r="C132" s="190">
        <f>'11-Lesy'!C132+'22-Služby'!C132+'33-Píla '!C132+'44-Stavby'!C132+'45-Kameňolom'!C132+'99-ústredie'!C132</f>
        <v>0</v>
      </c>
      <c r="D132" s="31">
        <f>'11-Lesy'!D132+'22-Služby'!D132+'33-Píla '!D132+'44-Stavby'!D132+'45-Kameňolom'!D132+'99-ústredie'!D132</f>
        <v>560</v>
      </c>
      <c r="E132" s="349">
        <f>'11-Lesy'!E132+'22-Služby'!E132+'33-Píla '!E132+'44-Stavby'!E132+'45-Kameňolom'!E132+'99-ústredie'!E132</f>
        <v>2</v>
      </c>
      <c r="F132" s="341">
        <f>'11-Lesy'!F132+'22-Služby'!F132+'33-Píla '!F132+'44-Stavby'!F132+'45-Kameňolom'!F132+'99-ústredie'!F132</f>
        <v>0</v>
      </c>
      <c r="G132" s="34">
        <f>'11-Lesy'!G132+'22-Služby'!G132+'33-Píla '!G132+'44-Stavby'!G132+'45-Kameňolom'!G132+'99-ústredie'!G132</f>
        <v>0</v>
      </c>
      <c r="H132" s="60"/>
    </row>
    <row r="133" spans="1:8" s="29" customFormat="1" ht="15.6" customHeight="1" x14ac:dyDescent="0.2">
      <c r="A133" s="83" t="s">
        <v>139</v>
      </c>
      <c r="B133" s="84" t="s">
        <v>140</v>
      </c>
      <c r="C133" s="190">
        <f>'11-Lesy'!C133+'22-Služby'!C133+'33-Píla '!C133+'44-Stavby'!C133+'45-Kameňolom'!C133+'99-ústredie'!C133</f>
        <v>62796</v>
      </c>
      <c r="D133" s="31">
        <f>'11-Lesy'!D133+'22-Služby'!D133+'33-Píla '!D133+'44-Stavby'!D133+'45-Kameňolom'!D133+'99-ústredie'!D133</f>
        <v>62796</v>
      </c>
      <c r="E133" s="349">
        <f>'11-Lesy'!E133+'22-Služby'!E133+'33-Píla '!E133+'44-Stavby'!E133+'45-Kameňolom'!E133+'99-ústredie'!E133</f>
        <v>62796</v>
      </c>
      <c r="F133" s="341">
        <f>'11-Lesy'!F133+'22-Služby'!F133+'33-Píla '!F133+'44-Stavby'!F133+'45-Kameňolom'!F133+'99-ústredie'!F133</f>
        <v>62796</v>
      </c>
      <c r="G133" s="31">
        <f>'11-Lesy'!G133+'22-Služby'!G133+'33-Píla '!G133+'44-Stavby'!G133+'45-Kameňolom'!G133+'99-ústredie'!G133</f>
        <v>5235</v>
      </c>
      <c r="H133" s="60"/>
    </row>
    <row r="134" spans="1:8" s="29" customFormat="1" ht="15.6" customHeight="1" x14ac:dyDescent="0.2">
      <c r="A134" s="83" t="s">
        <v>227</v>
      </c>
      <c r="B134" s="84">
        <v>64808</v>
      </c>
      <c r="C134" s="190">
        <f>'11-Lesy'!C134+'22-Služby'!C134+'33-Píla '!C134+'44-Stavby'!C134+'45-Kameňolom'!C134+'99-ústredie'!C134</f>
        <v>0</v>
      </c>
      <c r="D134" s="31">
        <f>'11-Lesy'!D134+'22-Služby'!D134+'33-Píla '!D134+'44-Stavby'!D134+'45-Kameňolom'!D134+'99-ústredie'!D134</f>
        <v>23122</v>
      </c>
      <c r="E134" s="349">
        <f>'11-Lesy'!E134+'22-Služby'!E134+'33-Píla '!E134+'44-Stavby'!E134+'45-Kameňolom'!E134+'99-ústredie'!E134</f>
        <v>0</v>
      </c>
      <c r="F134" s="341">
        <f>'11-Lesy'!F134+'22-Služby'!F134+'33-Píla '!F134+'44-Stavby'!F134+'45-Kameňolom'!F134+'99-ústredie'!F134</f>
        <v>0</v>
      </c>
      <c r="G134" s="343">
        <f>'11-Lesy'!G134+'22-Služby'!G134+'33-Píla '!G134+'44-Stavby'!G134+'45-Kameňolom'!G134+'99-ústredie'!G134</f>
        <v>0</v>
      </c>
      <c r="H134" s="60"/>
    </row>
    <row r="135" spans="1:8" s="29" customFormat="1" ht="15.6" customHeight="1" x14ac:dyDescent="0.2">
      <c r="A135" s="83" t="s">
        <v>237</v>
      </c>
      <c r="B135" s="84">
        <v>64811</v>
      </c>
      <c r="C135" s="190">
        <f>'11-Lesy'!C135+'22-Služby'!C135+'33-Píla '!C135+'44-Stavby'!C135+'45-Kameňolom'!C135+'99-ústredie'!C135</f>
        <v>0</v>
      </c>
      <c r="D135" s="31">
        <f>'11-Lesy'!D135+'22-Služby'!D135+'33-Píla '!D135+'44-Stavby'!D135+'45-Kameňolom'!D135+'99-ústredie'!D135</f>
        <v>0</v>
      </c>
      <c r="E135" s="349">
        <f>'11-Lesy'!E135+'22-Služby'!E135+'33-Píla '!E135+'44-Stavby'!E135+'45-Kameňolom'!E135+'99-ústredie'!E135</f>
        <v>11348</v>
      </c>
      <c r="F135" s="341">
        <f>'11-Lesy'!F135+'22-Služby'!F135+'33-Píla '!F135+'44-Stavby'!F135+'45-Kameňolom'!F135+'99-ústredie'!F135</f>
        <v>3700</v>
      </c>
      <c r="G135" s="34">
        <f>'11-Lesy'!G135+'22-Služby'!G135+'33-Píla '!G135+'44-Stavby'!G135+'45-Kameňolom'!G135+'99-ústredie'!G135</f>
        <v>0</v>
      </c>
      <c r="H135" s="60"/>
    </row>
    <row r="136" spans="1:8" s="29" customFormat="1" ht="15.6" customHeight="1" x14ac:dyDescent="0.2">
      <c r="A136" s="83" t="s">
        <v>255</v>
      </c>
      <c r="B136" s="84">
        <v>64830</v>
      </c>
      <c r="C136" s="190">
        <f>'11-Lesy'!C136+'22-Služby'!C136+'33-Píla '!C136+'44-Stavby'!C136+'45-Kameňolom'!C136+'99-ústredie'!C136</f>
        <v>69477</v>
      </c>
      <c r="D136" s="31">
        <f>'11-Lesy'!D136+'22-Služby'!D136+'33-Píla '!D136+'44-Stavby'!D136+'45-Kameňolom'!D136+'99-ústredie'!D136</f>
        <v>4811</v>
      </c>
      <c r="E136" s="349">
        <f>'11-Lesy'!E136+'22-Služby'!E136+'33-Píla '!E136+'44-Stavby'!E136+'45-Kameňolom'!E136+'99-ústredie'!E136</f>
        <v>0</v>
      </c>
      <c r="F136" s="341">
        <f>'11-Lesy'!F136+'22-Služby'!F136+'33-Píla '!F136+'44-Stavby'!F136+'45-Kameňolom'!F136+'99-ústredie'!F136</f>
        <v>0</v>
      </c>
      <c r="G136" s="31">
        <f>'11-Lesy'!G136+'22-Služby'!G136+'33-Píla '!G136+'44-Stavby'!G136+'45-Kameňolom'!G136+'99-ústredie'!G136</f>
        <v>0</v>
      </c>
      <c r="H136" s="60"/>
    </row>
    <row r="137" spans="1:8" s="29" customFormat="1" ht="15.6" customHeight="1" x14ac:dyDescent="0.2">
      <c r="A137" s="54" t="s">
        <v>253</v>
      </c>
      <c r="B137" s="30">
        <v>66210</v>
      </c>
      <c r="C137" s="190">
        <f>'11-Lesy'!C137+'22-Služby'!C137+'33-Píla '!C137+'44-Stavby'!C137+'45-Kameňolom'!C137+'99-ústredie'!C137</f>
        <v>8</v>
      </c>
      <c r="D137" s="31">
        <f>'11-Lesy'!D137+'22-Služby'!D137+'33-Píla '!D137+'44-Stavby'!D137+'45-Kameňolom'!D137+'99-ústredie'!D137</f>
        <v>1</v>
      </c>
      <c r="E137" s="349">
        <f>'11-Lesy'!E137+'22-Služby'!E137+'33-Píla '!E137+'44-Stavby'!E137+'45-Kameňolom'!E137+'99-ústredie'!E137</f>
        <v>2.33</v>
      </c>
      <c r="F137" s="341">
        <f>'11-Lesy'!F137+'22-Služby'!F137+'33-Píla '!F137+'44-Stavby'!F137+'45-Kameňolom'!F137+'99-ústredie'!F137</f>
        <v>0</v>
      </c>
      <c r="G137" s="31">
        <f>'11-Lesy'!G137+'22-Služby'!G137+'33-Píla '!G137+'44-Stavby'!G137+'45-Kameňolom'!G137+'99-ústredie'!G137</f>
        <v>0</v>
      </c>
      <c r="H137" s="60"/>
    </row>
    <row r="138" spans="1:8" s="29" customFormat="1" ht="15.6" customHeight="1" x14ac:dyDescent="0.2">
      <c r="A138" s="54" t="s">
        <v>254</v>
      </c>
      <c r="B138" s="30">
        <v>66211</v>
      </c>
      <c r="C138" s="190">
        <f>'11-Lesy'!C138+'22-Služby'!C138+'33-Píla '!C138+'44-Stavby'!C138+'45-Kameňolom'!C138+'99-ústredie'!C138</f>
        <v>0</v>
      </c>
      <c r="D138" s="31">
        <f>'11-Lesy'!D138+'22-Služby'!D138+'33-Píla '!D138+'44-Stavby'!D138+'45-Kameňolom'!D138+'99-ústredie'!D138</f>
        <v>0</v>
      </c>
      <c r="E138" s="349">
        <f>'11-Lesy'!E138+'22-Služby'!E138+'33-Píla '!E138+'44-Stavby'!E138+'45-Kameňolom'!E138+'99-ústredie'!E138</f>
        <v>0</v>
      </c>
      <c r="F138" s="341">
        <f>'11-Lesy'!F138+'22-Služby'!F138+'33-Píla '!F138+'44-Stavby'!F138+'45-Kameňolom'!F138+'99-ústredie'!F138</f>
        <v>0</v>
      </c>
      <c r="G138" s="343">
        <f>'11-Lesy'!G138+'22-Služby'!G138+'33-Píla '!G138+'44-Stavby'!G138+'45-Kameňolom'!G138+'99-ústredie'!G138</f>
        <v>0</v>
      </c>
      <c r="H138" s="60"/>
    </row>
    <row r="139" spans="1:8" s="29" customFormat="1" ht="15.6" customHeight="1" thickBot="1" x14ac:dyDescent="0.25">
      <c r="A139" s="66" t="s">
        <v>141</v>
      </c>
      <c r="B139" s="46">
        <v>68410</v>
      </c>
      <c r="C139" s="364">
        <f>'11-Lesy'!C139+'22-Služby'!C139+'33-Píla '!C139+'44-Stavby'!C139+'45-Kameňolom'!C139+'99-ústredie'!C139</f>
        <v>0</v>
      </c>
      <c r="D139" s="47">
        <f>'11-Lesy'!D139+'22-Služby'!D139+'33-Píla '!D139+'44-Stavby'!D139+'45-Kameňolom'!D139+'99-ústredie'!D139</f>
        <v>0</v>
      </c>
      <c r="E139" s="362">
        <f>'11-Lesy'!E139+'22-Služby'!E139+'33-Píla '!E139+'44-Stavby'!E139+'45-Kameňolom'!E139+'99-ústredie'!E139</f>
        <v>0</v>
      </c>
      <c r="F139" s="274">
        <f>'11-Lesy'!F139+'22-Služby'!F139+'33-Píla '!F139+'44-Stavby'!F139+'45-Kameňolom'!F139+'99-ústredie'!F139</f>
        <v>0</v>
      </c>
      <c r="G139" s="47">
        <f>'11-Lesy'!G139+'22-Služby'!G139+'33-Píla '!G139+'44-Stavby'!G139+'45-Kameňolom'!G139+'99-ústredie'!G139</f>
        <v>0</v>
      </c>
      <c r="H139" s="69"/>
    </row>
    <row r="140" spans="1:8" s="29" customFormat="1" ht="15.6" customHeight="1" thickTop="1" x14ac:dyDescent="0.2">
      <c r="A140" s="67" t="s">
        <v>142</v>
      </c>
      <c r="B140" s="48"/>
      <c r="C140" s="191">
        <f>SUM(C111:C139)</f>
        <v>1477521</v>
      </c>
      <c r="D140" s="82">
        <f>SUM(D111:D139)</f>
        <v>1254827</v>
      </c>
      <c r="E140" s="352">
        <f>SUM(E111:E139)</f>
        <v>1162095.33</v>
      </c>
      <c r="F140" s="344">
        <f>SUM(F111:F139)</f>
        <v>1159626</v>
      </c>
      <c r="G140" s="344">
        <f>SUM(G111:G139)</f>
        <v>65292</v>
      </c>
      <c r="H140" s="70"/>
    </row>
    <row r="141" spans="1:8" s="29" customFormat="1" ht="15.6" customHeight="1" thickBot="1" x14ac:dyDescent="0.25">
      <c r="A141" s="58" t="s">
        <v>143</v>
      </c>
      <c r="B141" s="38"/>
      <c r="C141" s="193">
        <f>C140-C105</f>
        <v>-82581</v>
      </c>
      <c r="D141" s="217">
        <f>D140-D105</f>
        <v>-88481.429999999935</v>
      </c>
      <c r="E141" s="353">
        <f>E140-E105</f>
        <v>6339.0200000000186</v>
      </c>
      <c r="F141" s="345">
        <f>F140-F105</f>
        <v>9250</v>
      </c>
      <c r="G141" s="345">
        <f>G140-G105</f>
        <v>-9169.6999999999971</v>
      </c>
      <c r="H141" s="64"/>
    </row>
    <row r="142" spans="1:8" s="29" customFormat="1" ht="12" thickTop="1" x14ac:dyDescent="0.2">
      <c r="A142" s="19"/>
      <c r="B142" s="19"/>
      <c r="C142" s="19"/>
      <c r="D142" s="19"/>
      <c r="E142" s="19"/>
      <c r="F142" s="19"/>
      <c r="G142" s="19"/>
      <c r="H142" s="19"/>
    </row>
    <row r="143" spans="1:8" s="29" customFormat="1" ht="11.25" x14ac:dyDescent="0.2">
      <c r="A143" s="19"/>
      <c r="B143" s="19"/>
      <c r="C143" s="19"/>
      <c r="D143" s="19"/>
      <c r="E143" s="19"/>
      <c r="F143" s="19"/>
      <c r="G143" s="19"/>
      <c r="H143" s="19"/>
    </row>
    <row r="144" spans="1:8" s="29" customFormat="1" ht="18.600000000000001" customHeight="1" x14ac:dyDescent="0.2">
      <c r="A144" s="19" t="s">
        <v>238</v>
      </c>
      <c r="B144" s="19"/>
      <c r="C144" s="19"/>
      <c r="D144" s="19"/>
      <c r="E144" s="19"/>
      <c r="F144" s="19"/>
      <c r="G144" s="19"/>
      <c r="H144" s="19" t="s">
        <v>181</v>
      </c>
    </row>
    <row r="145" spans="1:29" s="29" customFormat="1" ht="18" customHeight="1" x14ac:dyDescent="0.2">
      <c r="A145" s="19" t="s">
        <v>270</v>
      </c>
      <c r="B145" s="19"/>
      <c r="C145" s="19"/>
      <c r="D145" s="19"/>
      <c r="E145" s="19"/>
      <c r="F145" s="19"/>
      <c r="G145" s="19"/>
      <c r="H145" s="19" t="s">
        <v>182</v>
      </c>
    </row>
    <row r="146" spans="1:29" s="3" customFormat="1" ht="11.25" x14ac:dyDescent="0.2">
      <c r="A146" s="1"/>
      <c r="B146" s="1"/>
      <c r="C146" s="1"/>
      <c r="D146" s="1"/>
      <c r="E146" s="1"/>
      <c r="F146" s="1"/>
      <c r="G146" s="1"/>
      <c r="H146" s="1"/>
    </row>
    <row r="147" spans="1:29" s="8" customFormat="1" x14ac:dyDescent="0.2">
      <c r="A147" s="7"/>
      <c r="B147" s="7"/>
      <c r="C147" s="7"/>
      <c r="D147" s="7"/>
      <c r="E147" s="7"/>
      <c r="F147" s="7"/>
      <c r="G147" s="7"/>
      <c r="H147" s="7"/>
    </row>
    <row r="148" spans="1:29" s="8" customFormat="1" x14ac:dyDescent="0.2">
      <c r="A148" s="7"/>
      <c r="B148" s="7"/>
      <c r="C148" s="7"/>
      <c r="D148" s="7"/>
      <c r="E148" s="7"/>
      <c r="F148" s="7"/>
      <c r="G148" s="7"/>
      <c r="H148" s="7"/>
    </row>
    <row r="149" spans="1:29" s="8" customFormat="1" x14ac:dyDescent="0.2">
      <c r="A149" s="7"/>
      <c r="B149" s="7"/>
      <c r="C149" s="7"/>
      <c r="D149" s="7"/>
      <c r="E149" s="7"/>
      <c r="F149" s="7"/>
      <c r="G149" s="7"/>
      <c r="H149" s="7"/>
    </row>
    <row r="150" spans="1:29" s="8" customFormat="1" x14ac:dyDescent="0.2">
      <c r="A150" s="7"/>
      <c r="B150" s="7"/>
      <c r="C150" s="7"/>
      <c r="D150" s="7"/>
      <c r="E150" s="7"/>
      <c r="F150" s="7"/>
      <c r="G150" s="7"/>
      <c r="H150" s="7"/>
    </row>
    <row r="151" spans="1:29" s="8" customFormat="1" x14ac:dyDescent="0.2">
      <c r="A151" s="7"/>
      <c r="B151" s="7"/>
      <c r="C151" s="7"/>
      <c r="D151" s="7"/>
      <c r="E151" s="7"/>
      <c r="F151" s="7"/>
      <c r="G151" s="7"/>
      <c r="H151" s="7"/>
    </row>
    <row r="152" spans="1:29" s="8" customFormat="1" x14ac:dyDescent="0.2">
      <c r="A152" s="7"/>
      <c r="B152" s="7"/>
      <c r="C152" s="7"/>
      <c r="D152" s="7"/>
      <c r="E152" s="7"/>
      <c r="F152" s="7"/>
      <c r="G152" s="7"/>
      <c r="H152" s="7"/>
    </row>
    <row r="153" spans="1:29" x14ac:dyDescent="0.2">
      <c r="A153" s="1"/>
      <c r="B153" s="1"/>
      <c r="C153" s="1"/>
      <c r="D153" s="1"/>
      <c r="E153" s="1"/>
      <c r="F153" s="1"/>
      <c r="G153" s="1"/>
      <c r="H153" s="1"/>
    </row>
    <row r="154" spans="1:29" x14ac:dyDescent="0.2">
      <c r="A154" s="1"/>
      <c r="B154" s="1"/>
      <c r="C154" s="1"/>
      <c r="D154" s="1"/>
      <c r="E154" s="1"/>
      <c r="F154" s="1"/>
      <c r="G154" s="1"/>
      <c r="H154" s="1"/>
    </row>
    <row r="155" spans="1:29" x14ac:dyDescent="0.2">
      <c r="A155" s="1"/>
      <c r="B155" s="1"/>
      <c r="C155" s="1"/>
      <c r="D155" s="1"/>
      <c r="E155" s="1"/>
      <c r="F155" s="1"/>
      <c r="G155" s="1"/>
      <c r="H155" s="1"/>
    </row>
    <row r="156" spans="1:29" s="9" customFormat="1" x14ac:dyDescent="0.2">
      <c r="A156" s="1"/>
      <c r="B156" s="1"/>
      <c r="C156" s="1"/>
      <c r="D156" s="1"/>
      <c r="E156" s="1"/>
      <c r="F156" s="1"/>
      <c r="G156" s="1"/>
      <c r="H156" s="1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</row>
    <row r="157" spans="1:29" s="9" customFormat="1" x14ac:dyDescent="0.2">
      <c r="A157" s="1"/>
      <c r="B157" s="1"/>
      <c r="C157" s="1"/>
      <c r="D157" s="1"/>
      <c r="E157" s="1"/>
      <c r="F157" s="1"/>
      <c r="G157" s="1"/>
      <c r="H157" s="1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</row>
    <row r="158" spans="1:29" s="9" customFormat="1" x14ac:dyDescent="0.2">
      <c r="A158" s="1"/>
      <c r="B158" s="1"/>
      <c r="C158" s="1"/>
      <c r="D158" s="1"/>
      <c r="E158" s="1"/>
      <c r="F158" s="1"/>
      <c r="G158" s="1"/>
      <c r="H158" s="1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</row>
    <row r="159" spans="1:29" s="9" customFormat="1" x14ac:dyDescent="0.2">
      <c r="A159" s="1"/>
      <c r="B159" s="1"/>
      <c r="C159" s="1"/>
      <c r="D159" s="1"/>
      <c r="E159" s="1"/>
      <c r="F159" s="1"/>
      <c r="G159" s="1"/>
      <c r="H159" s="1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</row>
    <row r="160" spans="1:29" s="9" customFormat="1" x14ac:dyDescent="0.2">
      <c r="A160" s="1"/>
      <c r="B160" s="1"/>
      <c r="C160" s="1"/>
      <c r="D160" s="1"/>
      <c r="E160" s="1"/>
      <c r="F160" s="1"/>
      <c r="G160" s="1"/>
      <c r="H160" s="1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</row>
    <row r="161" spans="1:29" s="9" customFormat="1" x14ac:dyDescent="0.2">
      <c r="A161" s="1"/>
      <c r="B161" s="1"/>
      <c r="C161" s="1"/>
      <c r="D161" s="1"/>
      <c r="E161" s="1"/>
      <c r="F161" s="1"/>
      <c r="G161" s="1"/>
      <c r="H161" s="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</row>
    <row r="162" spans="1:29" s="9" customFormat="1" x14ac:dyDescent="0.2">
      <c r="A162" s="1"/>
      <c r="B162" s="1"/>
      <c r="C162" s="1"/>
      <c r="D162" s="1"/>
      <c r="E162" s="1"/>
      <c r="F162" s="1"/>
      <c r="G162" s="1"/>
      <c r="H162" s="1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</row>
    <row r="163" spans="1:29" s="9" customFormat="1" x14ac:dyDescent="0.2">
      <c r="A163" s="1"/>
      <c r="B163" s="1"/>
      <c r="C163" s="1"/>
      <c r="D163" s="1"/>
      <c r="E163" s="1"/>
      <c r="F163" s="1"/>
      <c r="G163" s="1"/>
      <c r="H163" s="1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</row>
    <row r="164" spans="1:29" s="9" customFormat="1" x14ac:dyDescent="0.2">
      <c r="A164" s="1"/>
      <c r="B164" s="1"/>
      <c r="C164" s="1"/>
      <c r="D164" s="1"/>
      <c r="E164" s="1"/>
      <c r="F164" s="1"/>
      <c r="G164" s="1"/>
      <c r="H164" s="1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</row>
    <row r="165" spans="1:29" s="9" customFormat="1" x14ac:dyDescent="0.2">
      <c r="A165" s="1"/>
      <c r="B165" s="1"/>
      <c r="C165" s="1"/>
      <c r="D165" s="1"/>
      <c r="E165" s="1"/>
      <c r="F165" s="1"/>
      <c r="G165" s="1"/>
      <c r="H165" s="1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</row>
    <row r="166" spans="1:29" s="9" customFormat="1" x14ac:dyDescent="0.2">
      <c r="A166" s="1"/>
      <c r="B166" s="1"/>
      <c r="C166" s="1"/>
      <c r="D166" s="1"/>
      <c r="E166" s="1"/>
      <c r="F166" s="1"/>
      <c r="G166" s="1"/>
      <c r="H166" s="1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</row>
    <row r="167" spans="1:29" s="9" customFormat="1" x14ac:dyDescent="0.2">
      <c r="A167" s="1"/>
      <c r="B167" s="1"/>
      <c r="C167" s="1"/>
      <c r="D167" s="1"/>
      <c r="E167" s="1"/>
      <c r="F167" s="1"/>
      <c r="G167" s="1"/>
      <c r="H167" s="1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</row>
    <row r="168" spans="1:29" s="9" customFormat="1" x14ac:dyDescent="0.2">
      <c r="A168" s="1"/>
      <c r="B168" s="1"/>
      <c r="C168" s="1"/>
      <c r="D168" s="1"/>
      <c r="E168" s="1"/>
      <c r="F168" s="1"/>
      <c r="G168" s="1"/>
      <c r="H168" s="1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</row>
    <row r="169" spans="1:29" s="9" customFormat="1" x14ac:dyDescent="0.2">
      <c r="A169" s="1"/>
      <c r="B169" s="1"/>
      <c r="C169" s="1"/>
      <c r="D169" s="1"/>
      <c r="E169" s="1"/>
      <c r="F169" s="1"/>
      <c r="G169" s="1"/>
      <c r="H169" s="1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</row>
    <row r="170" spans="1:29" s="9" customFormat="1" x14ac:dyDescent="0.2">
      <c r="A170" s="1"/>
      <c r="B170" s="1"/>
      <c r="C170" s="1"/>
      <c r="D170" s="1"/>
      <c r="E170" s="1"/>
      <c r="F170" s="1"/>
      <c r="G170" s="1"/>
      <c r="H170" s="1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</row>
    <row r="171" spans="1:29" s="9" customFormat="1" x14ac:dyDescent="0.2">
      <c r="A171" s="1"/>
      <c r="B171" s="1"/>
      <c r="C171" s="1"/>
      <c r="D171" s="1"/>
      <c r="E171" s="1"/>
      <c r="F171" s="1"/>
      <c r="G171" s="1"/>
      <c r="H171" s="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</row>
    <row r="172" spans="1:29" s="3" customFormat="1" x14ac:dyDescent="0.2">
      <c r="A172" s="1"/>
      <c r="B172" s="1"/>
      <c r="C172" s="1"/>
      <c r="D172" s="1"/>
      <c r="E172" s="1"/>
      <c r="F172" s="1"/>
      <c r="G172" s="1"/>
      <c r="H172" s="1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</row>
    <row r="173" spans="1:29" s="3" customFormat="1" x14ac:dyDescent="0.2">
      <c r="A173" s="1"/>
      <c r="B173" s="1"/>
      <c r="C173" s="1"/>
      <c r="D173" s="1"/>
      <c r="E173" s="1"/>
      <c r="F173" s="1"/>
      <c r="G173" s="1"/>
      <c r="H173" s="1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</row>
    <row r="174" spans="1:29" s="3" customFormat="1" x14ac:dyDescent="0.2">
      <c r="A174" s="1"/>
      <c r="B174" s="1"/>
      <c r="C174" s="1"/>
      <c r="D174" s="1"/>
      <c r="E174" s="1"/>
      <c r="F174" s="1"/>
      <c r="G174" s="1"/>
      <c r="H174" s="1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</row>
    <row r="175" spans="1:29" s="3" customFormat="1" x14ac:dyDescent="0.2">
      <c r="A175" s="1"/>
      <c r="B175" s="1"/>
      <c r="C175" s="1"/>
      <c r="D175" s="1"/>
      <c r="E175" s="1"/>
      <c r="F175" s="1"/>
      <c r="G175" s="1"/>
      <c r="H175" s="1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</row>
    <row r="176" spans="1:29" s="3" customFormat="1" x14ac:dyDescent="0.2">
      <c r="A176" s="1"/>
      <c r="B176" s="1"/>
      <c r="C176" s="1"/>
      <c r="D176" s="1"/>
      <c r="E176" s="1"/>
      <c r="F176" s="1"/>
      <c r="G176" s="1"/>
      <c r="H176" s="1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</row>
    <row r="177" spans="1:29" s="3" customFormat="1" x14ac:dyDescent="0.2">
      <c r="A177" s="1"/>
      <c r="B177" s="1"/>
      <c r="C177" s="1"/>
      <c r="D177" s="1"/>
      <c r="E177" s="1"/>
      <c r="F177" s="1"/>
      <c r="G177" s="1"/>
      <c r="H177" s="1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</row>
    <row r="178" spans="1:29" s="3" customFormat="1" x14ac:dyDescent="0.2">
      <c r="A178" s="1"/>
      <c r="B178" s="1"/>
      <c r="C178" s="1"/>
      <c r="D178" s="1"/>
      <c r="E178" s="1"/>
      <c r="F178" s="1"/>
      <c r="G178" s="1"/>
      <c r="H178" s="1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</row>
    <row r="179" spans="1:29" s="3" customFormat="1" x14ac:dyDescent="0.2">
      <c r="A179" s="1"/>
      <c r="B179" s="1"/>
      <c r="C179" s="1"/>
      <c r="D179" s="1"/>
      <c r="E179" s="1"/>
      <c r="F179" s="1"/>
      <c r="G179" s="1"/>
      <c r="H179" s="1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</row>
    <row r="180" spans="1:29" s="3" customFormat="1" x14ac:dyDescent="0.2">
      <c r="A180" s="1"/>
      <c r="B180" s="1"/>
      <c r="C180" s="1"/>
      <c r="D180" s="1"/>
      <c r="E180" s="1"/>
      <c r="F180" s="1"/>
      <c r="G180" s="1"/>
      <c r="H180" s="1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</row>
    <row r="181" spans="1:29" s="3" customFormat="1" x14ac:dyDescent="0.2">
      <c r="A181" s="1"/>
      <c r="B181" s="1"/>
      <c r="C181" s="1"/>
      <c r="D181" s="1"/>
      <c r="E181" s="1"/>
      <c r="F181" s="1"/>
      <c r="G181" s="1"/>
      <c r="H181" s="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</row>
    <row r="182" spans="1:29" s="3" customFormat="1" x14ac:dyDescent="0.2">
      <c r="A182" s="1"/>
      <c r="B182" s="1"/>
      <c r="C182" s="1"/>
      <c r="D182" s="1"/>
      <c r="E182" s="1"/>
      <c r="F182" s="1"/>
      <c r="G182" s="1"/>
      <c r="H182" s="1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</row>
    <row r="183" spans="1:29" s="3" customFormat="1" x14ac:dyDescent="0.2">
      <c r="A183" s="1"/>
      <c r="B183" s="1"/>
      <c r="C183" s="1"/>
      <c r="D183" s="1"/>
      <c r="E183" s="1"/>
      <c r="F183" s="1"/>
      <c r="G183" s="1"/>
      <c r="H183" s="1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</row>
    <row r="184" spans="1:29" s="3" customFormat="1" x14ac:dyDescent="0.2">
      <c r="A184" s="1"/>
      <c r="B184" s="1"/>
      <c r="C184" s="1"/>
      <c r="D184" s="1"/>
      <c r="E184" s="1"/>
      <c r="F184" s="1"/>
      <c r="G184" s="1"/>
      <c r="H184" s="1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</row>
    <row r="185" spans="1:29" s="3" customFormat="1" x14ac:dyDescent="0.2">
      <c r="A185" s="1"/>
      <c r="B185" s="1"/>
      <c r="C185" s="1"/>
      <c r="D185" s="1"/>
      <c r="E185" s="1"/>
      <c r="F185" s="1"/>
      <c r="G185" s="1"/>
      <c r="H185" s="1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</row>
    <row r="186" spans="1:29" s="3" customFormat="1" x14ac:dyDescent="0.2">
      <c r="A186" s="1"/>
      <c r="B186" s="1"/>
      <c r="C186" s="1"/>
      <c r="D186" s="1"/>
      <c r="E186" s="1"/>
      <c r="F186" s="1"/>
      <c r="G186" s="1"/>
      <c r="H186" s="1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</row>
    <row r="187" spans="1:29" s="3" customFormat="1" x14ac:dyDescent="0.2">
      <c r="A187" s="1"/>
      <c r="B187" s="1"/>
      <c r="C187" s="1"/>
      <c r="D187" s="1"/>
      <c r="E187" s="1"/>
      <c r="F187" s="1"/>
      <c r="G187" s="1"/>
      <c r="H187" s="1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</row>
    <row r="188" spans="1:29" s="3" customFormat="1" x14ac:dyDescent="0.2">
      <c r="A188" s="1"/>
      <c r="B188" s="1"/>
      <c r="C188" s="1"/>
      <c r="D188" s="1"/>
      <c r="E188" s="1"/>
      <c r="F188" s="1"/>
      <c r="G188" s="1"/>
      <c r="H188" s="1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</row>
    <row r="189" spans="1:29" s="3" customFormat="1" x14ac:dyDescent="0.2">
      <c r="A189" s="1"/>
      <c r="B189" s="1"/>
      <c r="C189" s="1"/>
      <c r="D189" s="1"/>
      <c r="E189" s="1"/>
      <c r="F189" s="1"/>
      <c r="G189" s="1"/>
      <c r="H189" s="1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</row>
    <row r="190" spans="1:29" s="3" customFormat="1" x14ac:dyDescent="0.2">
      <c r="A190" s="1"/>
      <c r="B190" s="1"/>
      <c r="C190" s="1"/>
      <c r="D190" s="1"/>
      <c r="E190" s="1"/>
      <c r="F190" s="1"/>
      <c r="G190" s="1"/>
      <c r="H190" s="1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</row>
    <row r="191" spans="1:29" s="3" customFormat="1" x14ac:dyDescent="0.2">
      <c r="A191" s="1"/>
      <c r="B191" s="1"/>
      <c r="C191" s="1"/>
      <c r="D191" s="1"/>
      <c r="E191" s="1"/>
      <c r="F191" s="1"/>
      <c r="G191" s="1"/>
      <c r="H191" s="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</row>
    <row r="192" spans="1:29" s="3" customFormat="1" x14ac:dyDescent="0.2">
      <c r="A192" s="1"/>
      <c r="B192" s="1"/>
      <c r="C192" s="1"/>
      <c r="D192" s="1"/>
      <c r="E192" s="1"/>
      <c r="F192" s="1"/>
      <c r="G192" s="1"/>
      <c r="H192" s="1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</row>
    <row r="193" spans="1:29" s="3" customFormat="1" x14ac:dyDescent="0.2">
      <c r="A193" s="1"/>
      <c r="B193" s="1"/>
      <c r="C193" s="1"/>
      <c r="D193" s="1"/>
      <c r="E193" s="1"/>
      <c r="F193" s="1"/>
      <c r="G193" s="1"/>
      <c r="H193" s="1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</row>
    <row r="194" spans="1:29" s="3" customFormat="1" x14ac:dyDescent="0.2">
      <c r="A194" s="1"/>
      <c r="B194" s="1"/>
      <c r="C194" s="1"/>
      <c r="D194" s="1"/>
      <c r="E194" s="1"/>
      <c r="F194" s="1"/>
      <c r="G194" s="1"/>
      <c r="H194" s="1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</row>
    <row r="195" spans="1:29" s="3" customFormat="1" x14ac:dyDescent="0.2">
      <c r="A195" s="1"/>
      <c r="B195" s="1"/>
      <c r="C195" s="1"/>
      <c r="D195" s="1"/>
      <c r="E195" s="1"/>
      <c r="F195" s="1"/>
      <c r="G195" s="1"/>
      <c r="H195" s="1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</row>
    <row r="196" spans="1:29" s="3" customFormat="1" x14ac:dyDescent="0.2">
      <c r="A196" s="1"/>
      <c r="B196" s="1"/>
      <c r="C196" s="1"/>
      <c r="D196" s="1"/>
      <c r="E196" s="1"/>
      <c r="F196" s="1"/>
      <c r="G196" s="1"/>
      <c r="H196" s="1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</row>
    <row r="197" spans="1:29" s="3" customFormat="1" x14ac:dyDescent="0.2">
      <c r="A197" s="1"/>
      <c r="B197" s="1"/>
      <c r="C197" s="1"/>
      <c r="D197" s="1"/>
      <c r="E197" s="1"/>
      <c r="F197" s="1"/>
      <c r="G197" s="1"/>
      <c r="H197" s="1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</row>
    <row r="198" spans="1:29" s="3" customFormat="1" x14ac:dyDescent="0.2">
      <c r="A198" s="1"/>
      <c r="B198" s="1"/>
      <c r="C198" s="1"/>
      <c r="D198" s="1"/>
      <c r="E198" s="1"/>
      <c r="F198" s="1"/>
      <c r="G198" s="1"/>
      <c r="H198" s="1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</row>
    <row r="199" spans="1:29" s="3" customFormat="1" x14ac:dyDescent="0.2">
      <c r="A199" s="1"/>
      <c r="B199" s="1"/>
      <c r="C199" s="1"/>
      <c r="D199" s="1"/>
      <c r="E199" s="1"/>
      <c r="F199" s="1"/>
      <c r="G199" s="1"/>
      <c r="H199" s="1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</row>
    <row r="200" spans="1:29" s="3" customFormat="1" x14ac:dyDescent="0.2">
      <c r="A200" s="1"/>
      <c r="B200" s="1"/>
      <c r="C200" s="1"/>
      <c r="D200" s="1"/>
      <c r="E200" s="1"/>
      <c r="F200" s="1"/>
      <c r="G200" s="1"/>
      <c r="H200" s="1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</row>
    <row r="201" spans="1:29" s="3" customFormat="1" x14ac:dyDescent="0.2">
      <c r="A201" s="1"/>
      <c r="B201" s="1"/>
      <c r="C201" s="1"/>
      <c r="D201" s="1"/>
      <c r="E201" s="1"/>
      <c r="F201" s="1"/>
      <c r="G201" s="1"/>
      <c r="H201" s="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</row>
    <row r="202" spans="1:29" s="3" customFormat="1" x14ac:dyDescent="0.2">
      <c r="A202" s="1"/>
      <c r="B202" s="1"/>
      <c r="C202" s="1"/>
      <c r="D202" s="1"/>
      <c r="E202" s="1"/>
      <c r="F202" s="1"/>
      <c r="G202" s="1"/>
      <c r="H202" s="1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</row>
    <row r="203" spans="1:29" s="3" customFormat="1" x14ac:dyDescent="0.2">
      <c r="A203" s="1"/>
      <c r="B203" s="1"/>
      <c r="C203" s="1"/>
      <c r="D203" s="1"/>
      <c r="E203" s="1"/>
      <c r="F203" s="1"/>
      <c r="G203" s="1"/>
      <c r="H203" s="1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</row>
    <row r="204" spans="1:29" s="3" customFormat="1" x14ac:dyDescent="0.2">
      <c r="A204" s="1"/>
      <c r="B204" s="1"/>
      <c r="C204" s="1"/>
      <c r="D204" s="1"/>
      <c r="E204" s="1"/>
      <c r="F204" s="1"/>
      <c r="G204" s="1"/>
      <c r="H204" s="1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</row>
    <row r="205" spans="1:29" s="3" customFormat="1" x14ac:dyDescent="0.2">
      <c r="A205" s="1"/>
      <c r="B205" s="1"/>
      <c r="C205" s="1"/>
      <c r="D205" s="1"/>
      <c r="E205" s="1"/>
      <c r="F205" s="1"/>
      <c r="G205" s="1"/>
      <c r="H205" s="1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</row>
    <row r="206" spans="1:29" s="3" customFormat="1" x14ac:dyDescent="0.2">
      <c r="A206" s="1"/>
      <c r="B206" s="1"/>
      <c r="C206" s="1"/>
      <c r="D206" s="1"/>
      <c r="E206" s="1"/>
      <c r="F206" s="1"/>
      <c r="G206" s="1"/>
      <c r="H206" s="1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</row>
    <row r="207" spans="1:29" s="3" customFormat="1" x14ac:dyDescent="0.2">
      <c r="A207" s="1"/>
      <c r="B207" s="1"/>
      <c r="C207" s="1"/>
      <c r="D207" s="1"/>
      <c r="E207" s="1"/>
      <c r="F207" s="1"/>
      <c r="G207" s="1"/>
      <c r="H207" s="1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</row>
    <row r="208" spans="1:29" s="3" customFormat="1" x14ac:dyDescent="0.2">
      <c r="A208" s="1"/>
      <c r="B208" s="1"/>
      <c r="C208" s="1"/>
      <c r="D208" s="1"/>
      <c r="E208" s="1"/>
      <c r="F208" s="1"/>
      <c r="G208" s="1"/>
      <c r="H208" s="1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</row>
    <row r="209" spans="1:29" s="3" customFormat="1" x14ac:dyDescent="0.2">
      <c r="A209" s="1"/>
      <c r="B209" s="1"/>
      <c r="C209" s="1"/>
      <c r="D209" s="1"/>
      <c r="E209" s="1"/>
      <c r="F209" s="1"/>
      <c r="G209" s="1"/>
      <c r="H209" s="1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</row>
    <row r="210" spans="1:29" s="3" customFormat="1" x14ac:dyDescent="0.2">
      <c r="A210" s="1"/>
      <c r="B210" s="1"/>
      <c r="C210" s="1"/>
      <c r="D210" s="1"/>
      <c r="E210" s="1"/>
      <c r="F210" s="1"/>
      <c r="G210" s="1"/>
      <c r="H210" s="1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</row>
    <row r="211" spans="1:29" s="3" customFormat="1" x14ac:dyDescent="0.2">
      <c r="A211" s="1"/>
      <c r="B211" s="1"/>
      <c r="C211" s="1"/>
      <c r="D211" s="1"/>
      <c r="E211" s="1"/>
      <c r="F211" s="1"/>
      <c r="G211" s="1"/>
      <c r="H211" s="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</row>
    <row r="212" spans="1:29" s="3" customFormat="1" x14ac:dyDescent="0.2">
      <c r="A212" s="1"/>
      <c r="B212" s="1"/>
      <c r="C212" s="1"/>
      <c r="D212" s="1"/>
      <c r="E212" s="1"/>
      <c r="F212" s="1"/>
      <c r="G212" s="1"/>
      <c r="H212" s="1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</row>
    <row r="213" spans="1:29" s="3" customFormat="1" x14ac:dyDescent="0.2">
      <c r="A213" s="1"/>
      <c r="B213" s="1"/>
      <c r="C213" s="1"/>
      <c r="D213" s="1"/>
      <c r="E213" s="1"/>
      <c r="F213" s="1"/>
      <c r="G213" s="1"/>
      <c r="H213" s="1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</row>
    <row r="214" spans="1:29" s="3" customFormat="1" x14ac:dyDescent="0.2">
      <c r="A214" s="1"/>
      <c r="B214" s="1"/>
      <c r="C214" s="1"/>
      <c r="D214" s="1"/>
      <c r="E214" s="1"/>
      <c r="F214" s="1"/>
      <c r="G214" s="1"/>
      <c r="H214" s="1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</row>
    <row r="215" spans="1:29" s="3" customFormat="1" x14ac:dyDescent="0.2">
      <c r="A215" s="1"/>
      <c r="B215" s="1"/>
      <c r="C215" s="1"/>
      <c r="D215" s="1"/>
      <c r="E215" s="1"/>
      <c r="F215" s="1"/>
      <c r="G215" s="1"/>
      <c r="H215" s="1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</row>
    <row r="216" spans="1:29" s="3" customFormat="1" x14ac:dyDescent="0.2">
      <c r="A216" s="1"/>
      <c r="B216" s="1"/>
      <c r="C216" s="1"/>
      <c r="D216" s="1"/>
      <c r="E216" s="1"/>
      <c r="F216" s="1"/>
      <c r="G216" s="1"/>
      <c r="H216" s="1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</row>
    <row r="217" spans="1:29" s="3" customFormat="1" x14ac:dyDescent="0.2">
      <c r="A217" s="1"/>
      <c r="B217" s="1"/>
      <c r="C217" s="1"/>
      <c r="D217" s="1"/>
      <c r="E217" s="1"/>
      <c r="F217" s="1"/>
      <c r="G217" s="1"/>
      <c r="H217" s="1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</row>
    <row r="218" spans="1:29" s="3" customFormat="1" x14ac:dyDescent="0.2">
      <c r="A218" s="1"/>
      <c r="B218" s="1"/>
      <c r="C218" s="1"/>
      <c r="D218" s="1"/>
      <c r="E218" s="1"/>
      <c r="F218" s="1"/>
      <c r="G218" s="1"/>
      <c r="H218" s="1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</row>
    <row r="219" spans="1:29" s="3" customFormat="1" x14ac:dyDescent="0.2">
      <c r="A219" s="1"/>
      <c r="B219" s="1"/>
      <c r="C219" s="1"/>
      <c r="D219" s="1"/>
      <c r="E219" s="1"/>
      <c r="F219" s="1"/>
      <c r="G219" s="1"/>
      <c r="H219" s="1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</row>
    <row r="220" spans="1:29" s="3" customFormat="1" x14ac:dyDescent="0.2">
      <c r="A220" s="1"/>
      <c r="B220" s="1"/>
      <c r="C220" s="1"/>
      <c r="D220" s="1"/>
      <c r="E220" s="1"/>
      <c r="F220" s="1"/>
      <c r="G220" s="1"/>
      <c r="H220" s="1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</row>
    <row r="221" spans="1:29" s="3" customFormat="1" x14ac:dyDescent="0.2">
      <c r="A221" s="1"/>
      <c r="B221" s="1"/>
      <c r="C221" s="1"/>
      <c r="D221" s="1"/>
      <c r="E221" s="1"/>
      <c r="F221" s="1"/>
      <c r="G221" s="1"/>
      <c r="H221" s="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</row>
    <row r="222" spans="1:29" s="3" customFormat="1" x14ac:dyDescent="0.2">
      <c r="A222" s="1"/>
      <c r="B222" s="1"/>
      <c r="C222" s="1"/>
      <c r="D222" s="1"/>
      <c r="E222" s="1"/>
      <c r="F222" s="1"/>
      <c r="G222" s="1"/>
      <c r="H222" s="1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</row>
    <row r="223" spans="1:29" s="3" customFormat="1" x14ac:dyDescent="0.2">
      <c r="A223" s="1"/>
      <c r="B223" s="1"/>
      <c r="C223" s="1"/>
      <c r="D223" s="1"/>
      <c r="E223" s="1"/>
      <c r="F223" s="1"/>
      <c r="G223" s="1"/>
      <c r="H223" s="1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</row>
    <row r="224" spans="1:29" s="3" customFormat="1" x14ac:dyDescent="0.2">
      <c r="A224" s="1"/>
      <c r="B224" s="1"/>
      <c r="C224" s="1"/>
      <c r="D224" s="1"/>
      <c r="E224" s="1"/>
      <c r="F224" s="1"/>
      <c r="G224" s="1"/>
      <c r="H224" s="1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</row>
    <row r="225" spans="1:29" s="3" customFormat="1" x14ac:dyDescent="0.2">
      <c r="A225" s="1"/>
      <c r="B225" s="1"/>
      <c r="C225" s="1"/>
      <c r="D225" s="1"/>
      <c r="E225" s="1"/>
      <c r="F225" s="1"/>
      <c r="G225" s="1"/>
      <c r="H225" s="1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</row>
    <row r="226" spans="1:29" s="3" customFormat="1" x14ac:dyDescent="0.2">
      <c r="A226" s="1"/>
      <c r="B226" s="1"/>
      <c r="C226" s="1"/>
      <c r="D226" s="1"/>
      <c r="E226" s="1"/>
      <c r="F226" s="1"/>
      <c r="G226" s="1"/>
      <c r="H226" s="1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</row>
    <row r="227" spans="1:29" s="3" customFormat="1" x14ac:dyDescent="0.2">
      <c r="A227" s="1"/>
      <c r="B227" s="1"/>
      <c r="C227" s="1"/>
      <c r="D227" s="1"/>
      <c r="E227" s="1"/>
      <c r="F227" s="1"/>
      <c r="G227" s="1"/>
      <c r="H227" s="1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</row>
    <row r="228" spans="1:29" s="3" customFormat="1" x14ac:dyDescent="0.2">
      <c r="A228" s="1"/>
      <c r="B228" s="1"/>
      <c r="C228" s="1"/>
      <c r="D228" s="1"/>
      <c r="E228" s="1"/>
      <c r="F228" s="1"/>
      <c r="G228" s="1"/>
      <c r="H228" s="1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</row>
    <row r="229" spans="1:29" s="3" customFormat="1" x14ac:dyDescent="0.2">
      <c r="A229" s="1"/>
      <c r="B229" s="1"/>
      <c r="C229" s="1"/>
      <c r="D229" s="1"/>
      <c r="E229" s="1"/>
      <c r="F229" s="1"/>
      <c r="G229" s="1"/>
      <c r="H229" s="1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</row>
    <row r="230" spans="1:29" s="3" customFormat="1" x14ac:dyDescent="0.2">
      <c r="A230" s="1"/>
      <c r="B230" s="1"/>
      <c r="C230" s="1"/>
      <c r="D230" s="1"/>
      <c r="E230" s="1"/>
      <c r="F230" s="1"/>
      <c r="G230" s="1"/>
      <c r="H230" s="1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</row>
    <row r="231" spans="1:29" s="3" customFormat="1" x14ac:dyDescent="0.2">
      <c r="A231" s="1"/>
      <c r="B231" s="1"/>
      <c r="C231" s="1"/>
      <c r="D231" s="1"/>
      <c r="E231" s="1"/>
      <c r="F231" s="1"/>
      <c r="G231" s="1"/>
      <c r="H231" s="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</row>
    <row r="232" spans="1:29" s="3" customFormat="1" x14ac:dyDescent="0.2">
      <c r="A232" s="1"/>
      <c r="B232" s="1"/>
      <c r="C232" s="1"/>
      <c r="D232" s="1"/>
      <c r="E232" s="1"/>
      <c r="F232" s="1"/>
      <c r="G232" s="1"/>
      <c r="H232" s="1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</row>
    <row r="233" spans="1:29" s="3" customFormat="1" x14ac:dyDescent="0.2">
      <c r="A233" s="1"/>
      <c r="B233" s="1"/>
      <c r="C233" s="1"/>
      <c r="D233" s="1"/>
      <c r="E233" s="1"/>
      <c r="F233" s="1"/>
      <c r="G233" s="1"/>
      <c r="H233" s="1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</row>
    <row r="234" spans="1:29" s="3" customFormat="1" x14ac:dyDescent="0.2">
      <c r="A234" s="1"/>
      <c r="B234" s="1"/>
      <c r="C234" s="1"/>
      <c r="D234" s="1"/>
      <c r="E234" s="1"/>
      <c r="F234" s="1"/>
      <c r="G234" s="1"/>
      <c r="H234" s="1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</row>
    <row r="235" spans="1:29" s="3" customFormat="1" x14ac:dyDescent="0.2">
      <c r="A235" s="1"/>
      <c r="B235" s="1"/>
      <c r="C235" s="1"/>
      <c r="D235" s="1"/>
      <c r="E235" s="1"/>
      <c r="F235" s="1"/>
      <c r="G235" s="1"/>
      <c r="H235" s="1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</row>
    <row r="236" spans="1:29" s="3" customFormat="1" x14ac:dyDescent="0.2">
      <c r="A236" s="1"/>
      <c r="B236" s="1"/>
      <c r="C236" s="1"/>
      <c r="D236" s="1"/>
      <c r="E236" s="1"/>
      <c r="F236" s="1"/>
      <c r="G236" s="1"/>
      <c r="H236" s="1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</row>
    <row r="237" spans="1:29" s="3" customFormat="1" x14ac:dyDescent="0.2">
      <c r="A237" s="1"/>
      <c r="B237" s="1"/>
      <c r="C237" s="1"/>
      <c r="D237" s="1"/>
      <c r="E237" s="1"/>
      <c r="F237" s="1"/>
      <c r="G237" s="1"/>
      <c r="H237" s="1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</row>
    <row r="238" spans="1:29" s="3" customFormat="1" x14ac:dyDescent="0.2">
      <c r="A238" s="1"/>
      <c r="B238" s="1"/>
      <c r="C238" s="1"/>
      <c r="D238" s="1"/>
      <c r="E238" s="1"/>
      <c r="F238" s="1"/>
      <c r="G238" s="1"/>
      <c r="H238" s="1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</row>
    <row r="239" spans="1:29" s="3" customFormat="1" x14ac:dyDescent="0.2">
      <c r="A239" s="1"/>
      <c r="B239" s="1"/>
      <c r="C239" s="1"/>
      <c r="D239" s="1"/>
      <c r="E239" s="1"/>
      <c r="F239" s="1"/>
      <c r="G239" s="1"/>
      <c r="H239" s="1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</row>
    <row r="240" spans="1:29" s="3" customFormat="1" x14ac:dyDescent="0.2">
      <c r="A240" s="1"/>
      <c r="B240" s="1"/>
      <c r="C240" s="1"/>
      <c r="D240" s="1"/>
      <c r="E240" s="1"/>
      <c r="F240" s="1"/>
      <c r="G240" s="1"/>
      <c r="H240" s="1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</row>
    <row r="241" spans="1:29" s="3" customFormat="1" x14ac:dyDescent="0.2">
      <c r="A241" s="1"/>
      <c r="B241" s="1"/>
      <c r="C241" s="1"/>
      <c r="D241" s="1"/>
      <c r="E241" s="1"/>
      <c r="F241" s="1"/>
      <c r="G241" s="1"/>
      <c r="H241" s="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</row>
    <row r="242" spans="1:29" s="3" customFormat="1" x14ac:dyDescent="0.2">
      <c r="A242" s="1"/>
      <c r="B242" s="1"/>
      <c r="C242" s="1"/>
      <c r="D242" s="1"/>
      <c r="E242" s="1"/>
      <c r="F242" s="1"/>
      <c r="G242" s="1"/>
      <c r="H242" s="1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</row>
    <row r="243" spans="1:29" s="3" customFormat="1" x14ac:dyDescent="0.2">
      <c r="A243" s="1"/>
      <c r="B243" s="1"/>
      <c r="C243" s="1"/>
      <c r="D243" s="1"/>
      <c r="E243" s="1"/>
      <c r="F243" s="1"/>
      <c r="G243" s="1"/>
      <c r="H243" s="1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</row>
    <row r="244" spans="1:29" s="3" customFormat="1" x14ac:dyDescent="0.2">
      <c r="A244" s="1"/>
      <c r="B244" s="1"/>
      <c r="C244" s="1"/>
      <c r="D244" s="1"/>
      <c r="E244" s="1"/>
      <c r="F244" s="1"/>
      <c r="G244" s="1"/>
      <c r="H244" s="1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</row>
    <row r="245" spans="1:29" s="3" customFormat="1" x14ac:dyDescent="0.2">
      <c r="A245" s="1"/>
      <c r="B245" s="1"/>
      <c r="C245" s="1"/>
      <c r="D245" s="1"/>
      <c r="E245" s="1"/>
      <c r="F245" s="1"/>
      <c r="G245" s="1"/>
      <c r="H245" s="1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</row>
    <row r="246" spans="1:29" s="3" customFormat="1" x14ac:dyDescent="0.2">
      <c r="A246" s="1"/>
      <c r="B246" s="1"/>
      <c r="C246" s="1"/>
      <c r="D246" s="1"/>
      <c r="E246" s="1"/>
      <c r="F246" s="1"/>
      <c r="G246" s="1"/>
      <c r="H246" s="1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</row>
    <row r="247" spans="1:29" s="3" customFormat="1" x14ac:dyDescent="0.2">
      <c r="A247" s="1"/>
      <c r="B247" s="1"/>
      <c r="C247" s="1"/>
      <c r="D247" s="1"/>
      <c r="E247" s="1"/>
      <c r="F247" s="1"/>
      <c r="G247" s="1"/>
      <c r="H247" s="1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</row>
    <row r="248" spans="1:29" s="3" customFormat="1" x14ac:dyDescent="0.2">
      <c r="A248" s="1"/>
      <c r="B248" s="1"/>
      <c r="C248" s="1"/>
      <c r="D248" s="1"/>
      <c r="E248" s="1"/>
      <c r="F248" s="1"/>
      <c r="G248" s="1"/>
      <c r="H248" s="1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</row>
    <row r="249" spans="1:29" s="3" customFormat="1" x14ac:dyDescent="0.2">
      <c r="A249" s="1"/>
      <c r="B249" s="1"/>
      <c r="C249" s="1"/>
      <c r="D249" s="1"/>
      <c r="E249" s="1"/>
      <c r="F249" s="1"/>
      <c r="G249" s="1"/>
      <c r="H249" s="1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</row>
    <row r="250" spans="1:29" s="3" customFormat="1" x14ac:dyDescent="0.2">
      <c r="A250" s="1"/>
      <c r="B250" s="1"/>
      <c r="C250" s="1"/>
      <c r="D250" s="1"/>
      <c r="E250" s="1"/>
      <c r="F250" s="1"/>
      <c r="G250" s="1"/>
      <c r="H250" s="1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</row>
    <row r="251" spans="1:29" s="3" customFormat="1" x14ac:dyDescent="0.2">
      <c r="A251" s="1"/>
      <c r="B251" s="1"/>
      <c r="C251" s="1"/>
      <c r="D251" s="1"/>
      <c r="E251" s="1"/>
      <c r="F251" s="1"/>
      <c r="G251" s="1"/>
      <c r="H251" s="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</row>
    <row r="252" spans="1:29" s="3" customFormat="1" x14ac:dyDescent="0.2">
      <c r="A252" s="1"/>
      <c r="B252" s="1"/>
      <c r="C252" s="1"/>
      <c r="D252" s="1"/>
      <c r="E252" s="1"/>
      <c r="F252" s="1"/>
      <c r="G252" s="1"/>
      <c r="H252" s="1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</row>
    <row r="253" spans="1:29" s="3" customFormat="1" x14ac:dyDescent="0.2">
      <c r="A253" s="1"/>
      <c r="B253" s="1"/>
      <c r="C253" s="1"/>
      <c r="D253" s="1"/>
      <c r="E253" s="1"/>
      <c r="F253" s="1"/>
      <c r="G253" s="1"/>
      <c r="H253" s="1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</row>
    <row r="254" spans="1:29" s="3" customFormat="1" x14ac:dyDescent="0.2">
      <c r="A254" s="1"/>
      <c r="B254" s="1"/>
      <c r="C254" s="1"/>
      <c r="D254" s="1"/>
      <c r="E254" s="1"/>
      <c r="F254" s="1"/>
      <c r="G254" s="1"/>
      <c r="H254" s="1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</row>
    <row r="255" spans="1:29" s="3" customFormat="1" x14ac:dyDescent="0.2">
      <c r="A255" s="1"/>
      <c r="B255" s="1"/>
      <c r="C255" s="1"/>
      <c r="D255" s="1"/>
      <c r="E255" s="1"/>
      <c r="F255" s="1"/>
      <c r="G255" s="1"/>
      <c r="H255" s="1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</row>
    <row r="256" spans="1:29" s="3" customFormat="1" x14ac:dyDescent="0.2">
      <c r="A256" s="1"/>
      <c r="B256" s="1"/>
      <c r="C256" s="1"/>
      <c r="D256" s="1"/>
      <c r="E256" s="1"/>
      <c r="F256" s="1"/>
      <c r="G256" s="1"/>
      <c r="H256" s="1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</row>
    <row r="257" spans="1:29" s="3" customFormat="1" x14ac:dyDescent="0.2">
      <c r="A257" s="1"/>
      <c r="B257" s="1"/>
      <c r="C257" s="1"/>
      <c r="D257" s="1"/>
      <c r="E257" s="1"/>
      <c r="F257" s="1"/>
      <c r="G257" s="1"/>
      <c r="H257" s="1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</row>
    <row r="258" spans="1:29" s="3" customFormat="1" x14ac:dyDescent="0.2">
      <c r="A258" s="1"/>
      <c r="B258" s="1"/>
      <c r="C258" s="1"/>
      <c r="D258" s="1"/>
      <c r="E258" s="1"/>
      <c r="F258" s="1"/>
      <c r="G258" s="1"/>
      <c r="H258" s="1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</row>
    <row r="259" spans="1:29" s="3" customFormat="1" x14ac:dyDescent="0.2">
      <c r="A259" s="1"/>
      <c r="B259" s="1"/>
      <c r="C259" s="1"/>
      <c r="D259" s="1"/>
      <c r="E259" s="1"/>
      <c r="F259" s="1"/>
      <c r="G259" s="1"/>
      <c r="H259" s="1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</row>
    <row r="260" spans="1:29" s="3" customFormat="1" x14ac:dyDescent="0.2">
      <c r="A260" s="1"/>
      <c r="B260" s="1"/>
      <c r="C260" s="1"/>
      <c r="D260" s="1"/>
      <c r="E260" s="1"/>
      <c r="F260" s="1"/>
      <c r="G260" s="1"/>
      <c r="H260" s="1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</row>
    <row r="261" spans="1:29" s="3" customFormat="1" x14ac:dyDescent="0.2">
      <c r="A261" s="1"/>
      <c r="B261" s="1"/>
      <c r="C261" s="1"/>
      <c r="D261" s="1"/>
      <c r="E261" s="1"/>
      <c r="F261" s="1"/>
      <c r="G261" s="1"/>
      <c r="H261" s="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</row>
    <row r="262" spans="1:29" s="3" customFormat="1" x14ac:dyDescent="0.2">
      <c r="A262" s="1"/>
      <c r="B262" s="1"/>
      <c r="C262" s="1"/>
      <c r="D262" s="1"/>
      <c r="E262" s="1"/>
      <c r="F262" s="1"/>
      <c r="G262" s="1"/>
      <c r="H262" s="1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</row>
    <row r="263" spans="1:29" s="3" customFormat="1" x14ac:dyDescent="0.2">
      <c r="A263" s="1"/>
      <c r="B263" s="1"/>
      <c r="C263" s="1"/>
      <c r="D263" s="1"/>
      <c r="E263" s="1"/>
      <c r="F263" s="1"/>
      <c r="G263" s="1"/>
      <c r="H263" s="1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</row>
  </sheetData>
  <mergeCells count="1">
    <mergeCell ref="D2:H3"/>
  </mergeCells>
  <pageMargins left="0.27559055118110237" right="0.19685039370078741" top="0.51181102362204722" bottom="0.82677165354330717" header="0.51181102362204722" footer="0.15748031496062992"/>
  <pageSetup paperSize="9" scale="7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263"/>
  <sheetViews>
    <sheetView topLeftCell="A40" zoomScale="84" zoomScaleNormal="84" zoomScaleSheetLayoutView="75" workbookViewId="0">
      <selection activeCell="H51" sqref="H51"/>
    </sheetView>
  </sheetViews>
  <sheetFormatPr defaultRowHeight="12.75" x14ac:dyDescent="0.2"/>
  <cols>
    <col min="1" max="1" width="31" style="3" customWidth="1"/>
    <col min="2" max="2" width="7.5703125" style="3" customWidth="1"/>
    <col min="3" max="3" width="13.28515625" style="184" customWidth="1"/>
    <col min="4" max="4" width="12.7109375" style="3" customWidth="1"/>
    <col min="5" max="5" width="10.7109375" style="3" customWidth="1"/>
    <col min="6" max="7" width="9.42578125" style="3" customWidth="1"/>
    <col min="8" max="8" width="34.85546875" style="104" customWidth="1"/>
    <col min="9" max="13" width="9.140625" customWidth="1"/>
  </cols>
  <sheetData>
    <row r="1" spans="1:9" s="3" customFormat="1" ht="19.149999999999999" customHeight="1" x14ac:dyDescent="0.25">
      <c r="A1" s="71" t="s">
        <v>0</v>
      </c>
      <c r="B1" s="71"/>
      <c r="C1" s="178"/>
      <c r="D1" s="25"/>
      <c r="E1" s="25"/>
      <c r="F1" s="25"/>
      <c r="G1" s="25"/>
      <c r="H1" s="94"/>
    </row>
    <row r="2" spans="1:9" s="3" customFormat="1" ht="19.149999999999999" customHeight="1" x14ac:dyDescent="0.35">
      <c r="A2" s="71"/>
      <c r="B2" s="50" t="s">
        <v>145</v>
      </c>
      <c r="C2" s="179"/>
      <c r="D2" s="74" t="str">
        <f>MPSB!D2</f>
        <v>MESIAC Január 2017</v>
      </c>
      <c r="E2" s="74"/>
      <c r="F2" s="74"/>
      <c r="G2" s="74"/>
      <c r="H2" s="95"/>
      <c r="I2" s="88"/>
    </row>
    <row r="3" spans="1:9" s="3" customFormat="1" ht="19.149999999999999" customHeight="1" thickBot="1" x14ac:dyDescent="0.3">
      <c r="A3" s="71" t="s">
        <v>264</v>
      </c>
      <c r="B3" s="72"/>
      <c r="C3" s="178"/>
      <c r="D3" s="25"/>
      <c r="E3" s="25"/>
      <c r="F3" s="25"/>
      <c r="G3" s="25"/>
      <c r="H3" s="94"/>
    </row>
    <row r="4" spans="1:9" s="3" customFormat="1" ht="26.45" customHeight="1" thickBot="1" x14ac:dyDescent="0.25">
      <c r="A4" s="260" t="s">
        <v>2</v>
      </c>
      <c r="B4" s="261" t="s">
        <v>3</v>
      </c>
      <c r="C4" s="301" t="str">
        <f>MPSB!C4</f>
        <v>Skutočnosť 2014</v>
      </c>
      <c r="D4" s="302" t="str">
        <f>MPSB!D4</f>
        <v>Skutočnosť 2015</v>
      </c>
      <c r="E4" s="401" t="str">
        <f>MPSB!E4</f>
        <v>Skutočnosť 2016</v>
      </c>
      <c r="F4" s="392" t="s">
        <v>248</v>
      </c>
      <c r="G4" s="262" t="str">
        <f>MPSB!G4</f>
        <v>Plnenie 2017</v>
      </c>
      <c r="H4" s="263" t="s">
        <v>144</v>
      </c>
    </row>
    <row r="5" spans="1:9" s="29" customFormat="1" ht="15.6" customHeight="1" thickTop="1" x14ac:dyDescent="0.2">
      <c r="A5" s="264" t="s">
        <v>4</v>
      </c>
      <c r="B5" s="90">
        <v>50110</v>
      </c>
      <c r="C5" s="303">
        <v>6377</v>
      </c>
      <c r="D5" s="304"/>
      <c r="E5" s="386"/>
      <c r="F5" s="379"/>
      <c r="G5" s="366"/>
      <c r="H5" s="265"/>
    </row>
    <row r="6" spans="1:9" s="29" customFormat="1" ht="15.6" customHeight="1" x14ac:dyDescent="0.2">
      <c r="A6" s="237" t="s">
        <v>5</v>
      </c>
      <c r="B6" s="86">
        <v>50120</v>
      </c>
      <c r="C6" s="305">
        <v>659</v>
      </c>
      <c r="D6" s="306"/>
      <c r="E6" s="402"/>
      <c r="F6" s="393"/>
      <c r="G6" s="367"/>
      <c r="H6" s="238"/>
    </row>
    <row r="7" spans="1:9" s="29" customFormat="1" ht="15.6" customHeight="1" x14ac:dyDescent="0.2">
      <c r="A7" s="237" t="s">
        <v>6</v>
      </c>
      <c r="B7" s="86">
        <v>50130</v>
      </c>
      <c r="C7" s="305">
        <v>2832</v>
      </c>
      <c r="D7" s="306">
        <v>752</v>
      </c>
      <c r="E7" s="402">
        <v>289</v>
      </c>
      <c r="F7" s="393"/>
      <c r="G7" s="367"/>
      <c r="H7" s="238"/>
    </row>
    <row r="8" spans="1:9" s="29" customFormat="1" ht="15.6" customHeight="1" x14ac:dyDescent="0.2">
      <c r="A8" s="237" t="s">
        <v>7</v>
      </c>
      <c r="B8" s="86">
        <v>50140</v>
      </c>
      <c r="C8" s="305">
        <v>3936</v>
      </c>
      <c r="D8" s="306">
        <v>2387</v>
      </c>
      <c r="E8" s="402"/>
      <c r="F8" s="393"/>
      <c r="G8" s="367"/>
      <c r="H8" s="238" t="s">
        <v>159</v>
      </c>
    </row>
    <row r="9" spans="1:9" s="29" customFormat="1" ht="15.6" customHeight="1" x14ac:dyDescent="0.2">
      <c r="A9" s="237" t="s">
        <v>10</v>
      </c>
      <c r="B9" s="86">
        <v>50150</v>
      </c>
      <c r="C9" s="305">
        <v>710</v>
      </c>
      <c r="D9" s="307">
        <v>350</v>
      </c>
      <c r="E9" s="387"/>
      <c r="F9" s="380"/>
      <c r="G9" s="229"/>
      <c r="H9" s="238"/>
    </row>
    <row r="10" spans="1:9" s="29" customFormat="1" ht="15.6" customHeight="1" x14ac:dyDescent="0.2">
      <c r="A10" s="237" t="s">
        <v>11</v>
      </c>
      <c r="B10" s="86">
        <v>50160</v>
      </c>
      <c r="C10" s="305">
        <v>4267</v>
      </c>
      <c r="D10" s="307">
        <v>2757</v>
      </c>
      <c r="E10" s="387">
        <v>2705</v>
      </c>
      <c r="F10" s="380">
        <v>3000</v>
      </c>
      <c r="G10" s="229">
        <v>218</v>
      </c>
      <c r="H10" s="238" t="s">
        <v>12</v>
      </c>
    </row>
    <row r="11" spans="1:9" s="29" customFormat="1" ht="15.6" customHeight="1" x14ac:dyDescent="0.2">
      <c r="A11" s="237" t="s">
        <v>15</v>
      </c>
      <c r="B11" s="86">
        <v>50161</v>
      </c>
      <c r="C11" s="305">
        <v>78</v>
      </c>
      <c r="D11" s="307">
        <v>283</v>
      </c>
      <c r="E11" s="387">
        <v>18.170000000000002</v>
      </c>
      <c r="F11" s="380">
        <v>300</v>
      </c>
      <c r="G11" s="229"/>
      <c r="H11" s="238"/>
    </row>
    <row r="12" spans="1:9" s="29" customFormat="1" ht="15.6" customHeight="1" x14ac:dyDescent="0.2">
      <c r="A12" s="237" t="s">
        <v>16</v>
      </c>
      <c r="B12" s="86">
        <v>50162</v>
      </c>
      <c r="C12" s="305"/>
      <c r="D12" s="307"/>
      <c r="E12" s="387"/>
      <c r="F12" s="380"/>
      <c r="G12" s="229"/>
      <c r="H12" s="238"/>
    </row>
    <row r="13" spans="1:9" s="29" customFormat="1" ht="15.6" customHeight="1" x14ac:dyDescent="0.2">
      <c r="A13" s="237" t="s">
        <v>17</v>
      </c>
      <c r="B13" s="86">
        <v>50170</v>
      </c>
      <c r="C13" s="305">
        <v>3530</v>
      </c>
      <c r="D13" s="307">
        <v>2223</v>
      </c>
      <c r="E13" s="387">
        <v>1035</v>
      </c>
      <c r="F13" s="380">
        <v>1000</v>
      </c>
      <c r="G13" s="229"/>
      <c r="H13" s="238" t="s">
        <v>18</v>
      </c>
    </row>
    <row r="14" spans="1:9" s="29" customFormat="1" ht="15.6" customHeight="1" x14ac:dyDescent="0.2">
      <c r="A14" s="237" t="s">
        <v>20</v>
      </c>
      <c r="B14" s="86">
        <v>50171</v>
      </c>
      <c r="C14" s="305">
        <v>1302</v>
      </c>
      <c r="D14" s="307">
        <v>626</v>
      </c>
      <c r="E14" s="387">
        <v>905</v>
      </c>
      <c r="F14" s="380">
        <v>1000</v>
      </c>
      <c r="G14" s="229">
        <v>34</v>
      </c>
      <c r="H14" s="238" t="s">
        <v>156</v>
      </c>
    </row>
    <row r="15" spans="1:9" s="29" customFormat="1" ht="15.6" customHeight="1" x14ac:dyDescent="0.2">
      <c r="A15" s="237" t="s">
        <v>22</v>
      </c>
      <c r="B15" s="86">
        <v>50172</v>
      </c>
      <c r="C15" s="305">
        <v>89</v>
      </c>
      <c r="D15" s="307">
        <v>74</v>
      </c>
      <c r="E15" s="387">
        <v>100</v>
      </c>
      <c r="F15" s="380">
        <v>100</v>
      </c>
      <c r="G15" s="229"/>
      <c r="H15" s="238"/>
    </row>
    <row r="16" spans="1:9" s="29" customFormat="1" ht="15.6" customHeight="1" x14ac:dyDescent="0.2">
      <c r="A16" s="237" t="s">
        <v>23</v>
      </c>
      <c r="B16" s="86">
        <v>50173</v>
      </c>
      <c r="C16" s="305">
        <v>15</v>
      </c>
      <c r="D16" s="307">
        <v>2</v>
      </c>
      <c r="E16" s="387"/>
      <c r="F16" s="380"/>
      <c r="G16" s="229"/>
      <c r="H16" s="238"/>
    </row>
    <row r="17" spans="1:8" s="29" customFormat="1" ht="15.6" customHeight="1" x14ac:dyDescent="0.2">
      <c r="A17" s="237" t="s">
        <v>24</v>
      </c>
      <c r="B17" s="86">
        <v>50174</v>
      </c>
      <c r="C17" s="305">
        <v>51</v>
      </c>
      <c r="D17" s="307">
        <v>24</v>
      </c>
      <c r="E17" s="387"/>
      <c r="F17" s="380"/>
      <c r="G17" s="229"/>
      <c r="H17" s="238"/>
    </row>
    <row r="18" spans="1:8" s="29" customFormat="1" ht="15.6" customHeight="1" x14ac:dyDescent="0.2">
      <c r="A18" s="237" t="str">
        <f>MPSB!A18</f>
        <v>Spotreba DHIM do1 700€</v>
      </c>
      <c r="B18" s="86">
        <v>50175</v>
      </c>
      <c r="C18" s="305"/>
      <c r="D18" s="307">
        <v>2400</v>
      </c>
      <c r="E18" s="387"/>
      <c r="F18" s="380"/>
      <c r="G18" s="229"/>
      <c r="H18" s="238"/>
    </row>
    <row r="19" spans="1:8" s="29" customFormat="1" ht="15.6" customHeight="1" x14ac:dyDescent="0.2">
      <c r="A19" s="237" t="s">
        <v>28</v>
      </c>
      <c r="B19" s="86">
        <v>50180</v>
      </c>
      <c r="C19" s="305">
        <v>4855</v>
      </c>
      <c r="D19" s="307">
        <v>6637</v>
      </c>
      <c r="E19" s="387"/>
      <c r="F19" s="380"/>
      <c r="G19" s="229"/>
      <c r="H19" s="238"/>
    </row>
    <row r="20" spans="1:8" s="29" customFormat="1" ht="15.6" customHeight="1" x14ac:dyDescent="0.2">
      <c r="A20" s="237" t="s">
        <v>29</v>
      </c>
      <c r="B20" s="86">
        <v>50188</v>
      </c>
      <c r="C20" s="305">
        <v>4335</v>
      </c>
      <c r="D20" s="307">
        <v>1720</v>
      </c>
      <c r="E20" s="387"/>
      <c r="F20" s="380"/>
      <c r="G20" s="229"/>
      <c r="H20" s="238"/>
    </row>
    <row r="21" spans="1:8" s="29" customFormat="1" ht="15.6" customHeight="1" x14ac:dyDescent="0.2">
      <c r="A21" s="237" t="s">
        <v>32</v>
      </c>
      <c r="B21" s="86">
        <v>50190</v>
      </c>
      <c r="C21" s="305">
        <v>2149</v>
      </c>
      <c r="D21" s="307"/>
      <c r="E21" s="387"/>
      <c r="F21" s="380"/>
      <c r="G21" s="229"/>
      <c r="H21" s="238"/>
    </row>
    <row r="22" spans="1:8" s="29" customFormat="1" ht="15.6" customHeight="1" x14ac:dyDescent="0.2">
      <c r="A22" s="237" t="s">
        <v>220</v>
      </c>
      <c r="B22" s="86">
        <v>50199</v>
      </c>
      <c r="C22" s="305"/>
      <c r="D22" s="307"/>
      <c r="E22" s="387"/>
      <c r="F22" s="380"/>
      <c r="G22" s="229"/>
      <c r="H22" s="238"/>
    </row>
    <row r="23" spans="1:8" s="29" customFormat="1" ht="15.6" customHeight="1" x14ac:dyDescent="0.2">
      <c r="A23" s="237" t="s">
        <v>33</v>
      </c>
      <c r="B23" s="86">
        <v>50210</v>
      </c>
      <c r="C23" s="305">
        <v>1969</v>
      </c>
      <c r="D23" s="307">
        <v>694</v>
      </c>
      <c r="E23" s="387">
        <v>663</v>
      </c>
      <c r="F23" s="380">
        <v>700</v>
      </c>
      <c r="G23" s="229"/>
      <c r="H23" s="238" t="s">
        <v>160</v>
      </c>
    </row>
    <row r="24" spans="1:8" s="29" customFormat="1" ht="15.6" customHeight="1" x14ac:dyDescent="0.2">
      <c r="A24" s="237" t="s">
        <v>34</v>
      </c>
      <c r="B24" s="86">
        <v>50220</v>
      </c>
      <c r="C24" s="305"/>
      <c r="D24" s="307"/>
      <c r="E24" s="387"/>
      <c r="F24" s="380"/>
      <c r="G24" s="229"/>
      <c r="H24" s="238"/>
    </row>
    <row r="25" spans="1:8" s="29" customFormat="1" ht="15.6" customHeight="1" x14ac:dyDescent="0.2">
      <c r="A25" s="237" t="s">
        <v>35</v>
      </c>
      <c r="B25" s="86">
        <v>50230</v>
      </c>
      <c r="C25" s="305"/>
      <c r="D25" s="307"/>
      <c r="E25" s="387"/>
      <c r="F25" s="380"/>
      <c r="G25" s="229"/>
      <c r="H25" s="238"/>
    </row>
    <row r="26" spans="1:8" s="29" customFormat="1" ht="15.6" customHeight="1" x14ac:dyDescent="0.2">
      <c r="A26" s="237" t="s">
        <v>36</v>
      </c>
      <c r="B26" s="86">
        <v>50310</v>
      </c>
      <c r="C26" s="305"/>
      <c r="D26" s="307"/>
      <c r="E26" s="387"/>
      <c r="F26" s="380"/>
      <c r="G26" s="229"/>
      <c r="H26" s="238"/>
    </row>
    <row r="27" spans="1:8" s="29" customFormat="1" ht="15.6" customHeight="1" x14ac:dyDescent="0.2">
      <c r="A27" s="237" t="s">
        <v>234</v>
      </c>
      <c r="B27" s="86">
        <v>51110</v>
      </c>
      <c r="C27" s="305"/>
      <c r="D27" s="307"/>
      <c r="E27" s="387"/>
      <c r="F27" s="380"/>
      <c r="G27" s="229"/>
      <c r="H27" s="238"/>
    </row>
    <row r="28" spans="1:8" s="29" customFormat="1" ht="15.6" customHeight="1" x14ac:dyDescent="0.2">
      <c r="A28" s="237" t="s">
        <v>37</v>
      </c>
      <c r="B28" s="86">
        <v>51111</v>
      </c>
      <c r="C28" s="305">
        <v>1676</v>
      </c>
      <c r="D28" s="307">
        <v>1906</v>
      </c>
      <c r="E28" s="387">
        <v>208</v>
      </c>
      <c r="F28" s="380">
        <v>1000</v>
      </c>
      <c r="G28" s="229"/>
      <c r="H28" s="238" t="s">
        <v>161</v>
      </c>
    </row>
    <row r="29" spans="1:8" s="29" customFormat="1" ht="15.6" customHeight="1" x14ac:dyDescent="0.2">
      <c r="A29" s="237" t="s">
        <v>39</v>
      </c>
      <c r="B29" s="86">
        <v>51199</v>
      </c>
      <c r="C29" s="305">
        <v>1386</v>
      </c>
      <c r="D29" s="307"/>
      <c r="E29" s="387"/>
      <c r="F29" s="380"/>
      <c r="G29" s="229"/>
      <c r="H29" s="238"/>
    </row>
    <row r="30" spans="1:8" s="29" customFormat="1" ht="15.6" customHeight="1" x14ac:dyDescent="0.2">
      <c r="A30" s="237" t="s">
        <v>40</v>
      </c>
      <c r="B30" s="86">
        <v>51210</v>
      </c>
      <c r="C30" s="305"/>
      <c r="D30" s="307">
        <v>99</v>
      </c>
      <c r="E30" s="387">
        <v>16</v>
      </c>
      <c r="F30" s="380"/>
      <c r="G30" s="229"/>
      <c r="H30" s="238"/>
    </row>
    <row r="31" spans="1:8" s="29" customFormat="1" ht="15.6" customHeight="1" x14ac:dyDescent="0.2">
      <c r="A31" s="237" t="s">
        <v>41</v>
      </c>
      <c r="B31" s="86">
        <v>51310</v>
      </c>
      <c r="C31" s="305">
        <v>175</v>
      </c>
      <c r="D31" s="307">
        <v>273</v>
      </c>
      <c r="E31" s="387"/>
      <c r="F31" s="380"/>
      <c r="G31" s="229"/>
      <c r="H31" s="238"/>
    </row>
    <row r="32" spans="1:8" s="29" customFormat="1" ht="15.6" customHeight="1" x14ac:dyDescent="0.2">
      <c r="A32" s="237" t="s">
        <v>42</v>
      </c>
      <c r="B32" s="86">
        <v>51810</v>
      </c>
      <c r="C32" s="305">
        <v>2</v>
      </c>
      <c r="D32" s="307"/>
      <c r="E32" s="387"/>
      <c r="F32" s="380"/>
      <c r="G32" s="229"/>
      <c r="H32" s="238"/>
    </row>
    <row r="33" spans="1:8" s="29" customFormat="1" ht="15.6" customHeight="1" x14ac:dyDescent="0.2">
      <c r="A33" s="237" t="s">
        <v>43</v>
      </c>
      <c r="B33" s="86">
        <v>51811</v>
      </c>
      <c r="C33" s="305"/>
      <c r="D33" s="307"/>
      <c r="E33" s="387"/>
      <c r="F33" s="380"/>
      <c r="G33" s="229"/>
      <c r="H33" s="238"/>
    </row>
    <row r="34" spans="1:8" s="29" customFormat="1" ht="15.6" customHeight="1" x14ac:dyDescent="0.2">
      <c r="A34" s="237" t="s">
        <v>44</v>
      </c>
      <c r="B34" s="86">
        <v>51820</v>
      </c>
      <c r="C34" s="305"/>
      <c r="D34" s="307"/>
      <c r="E34" s="387"/>
      <c r="F34" s="380"/>
      <c r="G34" s="229"/>
      <c r="H34" s="238"/>
    </row>
    <row r="35" spans="1:8" s="29" customFormat="1" ht="15.6" customHeight="1" x14ac:dyDescent="0.2">
      <c r="A35" s="237" t="s">
        <v>45</v>
      </c>
      <c r="B35" s="86">
        <v>51821</v>
      </c>
      <c r="C35" s="305">
        <v>1523</v>
      </c>
      <c r="D35" s="307">
        <v>315</v>
      </c>
      <c r="E35" s="387"/>
      <c r="F35" s="380"/>
      <c r="G35" s="229"/>
      <c r="H35" s="238"/>
    </row>
    <row r="36" spans="1:8" s="29" customFormat="1" ht="15.6" customHeight="1" x14ac:dyDescent="0.2">
      <c r="A36" s="237" t="s">
        <v>48</v>
      </c>
      <c r="B36" s="86">
        <v>51822</v>
      </c>
      <c r="C36" s="305"/>
      <c r="D36" s="307">
        <v>500</v>
      </c>
      <c r="E36" s="387">
        <v>486</v>
      </c>
      <c r="F36" s="380">
        <v>500</v>
      </c>
      <c r="G36" s="229">
        <v>40</v>
      </c>
      <c r="H36" s="238" t="s">
        <v>192</v>
      </c>
    </row>
    <row r="37" spans="1:8" s="29" customFormat="1" ht="15.6" customHeight="1" x14ac:dyDescent="0.2">
      <c r="A37" s="237" t="s">
        <v>223</v>
      </c>
      <c r="B37" s="86">
        <v>51823</v>
      </c>
      <c r="C37" s="305"/>
      <c r="D37" s="307">
        <v>159</v>
      </c>
      <c r="E37" s="387"/>
      <c r="F37" s="380"/>
      <c r="G37" s="229"/>
      <c r="H37" s="238"/>
    </row>
    <row r="38" spans="1:8" s="29" customFormat="1" ht="29.25" customHeight="1" x14ac:dyDescent="0.2">
      <c r="A38" s="237" t="str">
        <f>MPSB!A38</f>
        <v>Príplatky:mot. vozidla, Pc sieť, prac. skupina</v>
      </c>
      <c r="B38" s="335" t="str">
        <f>MPSB!B38</f>
        <v>51826,27,28,29</v>
      </c>
      <c r="C38" s="305">
        <v>3320</v>
      </c>
      <c r="D38" s="307">
        <v>830</v>
      </c>
      <c r="E38" s="387">
        <v>5340</v>
      </c>
      <c r="F38" s="380">
        <v>5300</v>
      </c>
      <c r="G38" s="229">
        <v>20</v>
      </c>
      <c r="H38" s="266" t="s">
        <v>250</v>
      </c>
    </row>
    <row r="39" spans="1:8" s="29" customFormat="1" ht="21" customHeight="1" x14ac:dyDescent="0.2">
      <c r="A39" s="237" t="s">
        <v>225</v>
      </c>
      <c r="B39" s="84">
        <v>51835</v>
      </c>
      <c r="C39" s="305"/>
      <c r="D39" s="307"/>
      <c r="E39" s="387"/>
      <c r="F39" s="380"/>
      <c r="G39" s="229"/>
      <c r="H39" s="266"/>
    </row>
    <row r="40" spans="1:8" s="29" customFormat="1" ht="15.6" customHeight="1" x14ac:dyDescent="0.2">
      <c r="A40" s="237" t="s">
        <v>51</v>
      </c>
      <c r="B40" s="86">
        <v>51836</v>
      </c>
      <c r="C40" s="305"/>
      <c r="D40" s="307"/>
      <c r="E40" s="387"/>
      <c r="F40" s="380"/>
      <c r="G40" s="229"/>
      <c r="H40" s="238"/>
    </row>
    <row r="41" spans="1:8" s="29" customFormat="1" ht="15.6" customHeight="1" x14ac:dyDescent="0.2">
      <c r="A41" s="237" t="s">
        <v>226</v>
      </c>
      <c r="B41" s="86">
        <v>51837</v>
      </c>
      <c r="C41" s="305"/>
      <c r="D41" s="307">
        <v>1970</v>
      </c>
      <c r="E41" s="387">
        <v>600</v>
      </c>
      <c r="F41" s="380">
        <v>600</v>
      </c>
      <c r="G41" s="229">
        <v>50</v>
      </c>
      <c r="H41" s="238"/>
    </row>
    <row r="42" spans="1:8" s="29" customFormat="1" ht="15.6" customHeight="1" x14ac:dyDescent="0.2">
      <c r="A42" s="237" t="s">
        <v>230</v>
      </c>
      <c r="B42" s="86">
        <v>51838</v>
      </c>
      <c r="C42" s="305"/>
      <c r="D42" s="307"/>
      <c r="E42" s="387"/>
      <c r="F42" s="380"/>
      <c r="G42" s="229"/>
      <c r="H42" s="238"/>
    </row>
    <row r="43" spans="1:8" s="29" customFormat="1" ht="23.25" customHeight="1" x14ac:dyDescent="0.2">
      <c r="A43" s="237" t="str">
        <f>MPSB!A43</f>
        <v>Ostatné služby</v>
      </c>
      <c r="B43" s="86">
        <v>51860</v>
      </c>
      <c r="C43" s="305">
        <v>410917</v>
      </c>
      <c r="D43" s="307">
        <v>157053</v>
      </c>
      <c r="E43" s="387">
        <v>9320</v>
      </c>
      <c r="F43" s="380">
        <v>100</v>
      </c>
      <c r="G43" s="229">
        <v>35</v>
      </c>
      <c r="H43" s="266" t="s">
        <v>249</v>
      </c>
    </row>
    <row r="44" spans="1:8" s="29" customFormat="1" ht="15.6" customHeight="1" x14ac:dyDescent="0.2">
      <c r="A44" s="237" t="s">
        <v>55</v>
      </c>
      <c r="B44" s="86">
        <v>51861</v>
      </c>
      <c r="C44" s="305">
        <v>442</v>
      </c>
      <c r="D44" s="307">
        <v>261</v>
      </c>
      <c r="E44" s="387"/>
      <c r="F44" s="380"/>
      <c r="G44" s="229"/>
      <c r="H44" s="238"/>
    </row>
    <row r="45" spans="1:8" s="29" customFormat="1" ht="15.6" customHeight="1" x14ac:dyDescent="0.2">
      <c r="A45" s="237" t="s">
        <v>56</v>
      </c>
      <c r="B45" s="86">
        <v>51899</v>
      </c>
      <c r="C45" s="305">
        <v>15132</v>
      </c>
      <c r="D45" s="307">
        <v>5497</v>
      </c>
      <c r="E45" s="387"/>
      <c r="F45" s="380"/>
      <c r="G45" s="229"/>
      <c r="H45" s="238"/>
    </row>
    <row r="46" spans="1:8" s="29" customFormat="1" ht="26.25" customHeight="1" x14ac:dyDescent="0.2">
      <c r="A46" s="237" t="s">
        <v>162</v>
      </c>
      <c r="B46" s="86">
        <v>51830</v>
      </c>
      <c r="C46" s="305">
        <v>66388</v>
      </c>
      <c r="D46" s="307">
        <v>2</v>
      </c>
      <c r="E46" s="387"/>
      <c r="F46" s="380"/>
      <c r="G46" s="229">
        <v>1</v>
      </c>
      <c r="H46" s="267" t="s">
        <v>163</v>
      </c>
    </row>
    <row r="47" spans="1:8" s="29" customFormat="1" ht="34.5" customHeight="1" x14ac:dyDescent="0.2">
      <c r="A47" s="237" t="s">
        <v>60</v>
      </c>
      <c r="B47" s="86">
        <v>51833</v>
      </c>
      <c r="C47" s="305">
        <v>300</v>
      </c>
      <c r="D47" s="307">
        <v>340</v>
      </c>
      <c r="E47" s="387"/>
      <c r="F47" s="380"/>
      <c r="G47" s="229"/>
      <c r="H47" s="266" t="s">
        <v>187</v>
      </c>
    </row>
    <row r="48" spans="1:8" s="29" customFormat="1" ht="15.6" customHeight="1" x14ac:dyDescent="0.2">
      <c r="A48" s="237" t="s">
        <v>61</v>
      </c>
      <c r="B48" s="86">
        <v>51831</v>
      </c>
      <c r="C48" s="305"/>
      <c r="D48" s="307"/>
      <c r="E48" s="387"/>
      <c r="F48" s="380"/>
      <c r="G48" s="229"/>
      <c r="H48" s="238"/>
    </row>
    <row r="49" spans="1:12" s="29" customFormat="1" ht="15.6" customHeight="1" x14ac:dyDescent="0.2">
      <c r="A49" s="237" t="s">
        <v>62</v>
      </c>
      <c r="B49" s="86">
        <v>51834</v>
      </c>
      <c r="C49" s="305"/>
      <c r="D49" s="307"/>
      <c r="E49" s="387"/>
      <c r="F49" s="380"/>
      <c r="G49" s="229"/>
      <c r="H49" s="238"/>
    </row>
    <row r="50" spans="1:12" s="29" customFormat="1" ht="15.6" customHeight="1" x14ac:dyDescent="0.2">
      <c r="A50" s="237" t="s">
        <v>63</v>
      </c>
      <c r="B50" s="86">
        <v>51832</v>
      </c>
      <c r="C50" s="305"/>
      <c r="D50" s="307"/>
      <c r="E50" s="387"/>
      <c r="F50" s="380"/>
      <c r="G50" s="229"/>
      <c r="H50" s="238"/>
    </row>
    <row r="51" spans="1:12" s="29" customFormat="1" ht="15.6" customHeight="1" x14ac:dyDescent="0.2">
      <c r="A51" s="237" t="s">
        <v>64</v>
      </c>
      <c r="B51" s="86">
        <v>521</v>
      </c>
      <c r="C51" s="305">
        <f>SUM(C53:C72)</f>
        <v>102453</v>
      </c>
      <c r="D51" s="305">
        <f>SUM(D53:D72)</f>
        <v>73402</v>
      </c>
      <c r="E51" s="403">
        <f>SUM(E53:E72)</f>
        <v>105105</v>
      </c>
      <c r="F51" s="394">
        <f>SUM(F53:F72)</f>
        <v>132168</v>
      </c>
      <c r="G51" s="460">
        <f>SUM(G53:G72)</f>
        <v>10647</v>
      </c>
      <c r="H51" s="268"/>
    </row>
    <row r="52" spans="1:12" s="29" customFormat="1" ht="15.6" customHeight="1" x14ac:dyDescent="0.2">
      <c r="A52" s="237" t="s">
        <v>65</v>
      </c>
      <c r="B52" s="86"/>
      <c r="C52" s="305"/>
      <c r="D52" s="307"/>
      <c r="E52" s="387"/>
      <c r="F52" s="395"/>
      <c r="G52" s="229"/>
      <c r="H52" s="238"/>
      <c r="I52" s="19"/>
    </row>
    <row r="53" spans="1:12" s="29" customFormat="1" ht="15.6" customHeight="1" x14ac:dyDescent="0.2">
      <c r="A53" s="237" t="s">
        <v>66</v>
      </c>
      <c r="B53" s="86">
        <v>52110</v>
      </c>
      <c r="C53" s="305">
        <v>15019</v>
      </c>
      <c r="D53" s="307">
        <v>7856</v>
      </c>
      <c r="E53" s="387">
        <v>18888</v>
      </c>
      <c r="F53" s="396">
        <v>29000</v>
      </c>
      <c r="G53" s="229">
        <v>2599</v>
      </c>
      <c r="H53" s="238"/>
      <c r="I53" s="211"/>
      <c r="J53" s="91"/>
      <c r="K53" s="91"/>
    </row>
    <row r="54" spans="1:12" s="29" customFormat="1" ht="15.6" customHeight="1" x14ac:dyDescent="0.2">
      <c r="A54" s="237" t="s">
        <v>67</v>
      </c>
      <c r="B54" s="86">
        <v>52110</v>
      </c>
      <c r="C54" s="305">
        <v>38588</v>
      </c>
      <c r="D54" s="307">
        <v>27421</v>
      </c>
      <c r="E54" s="387">
        <v>37337</v>
      </c>
      <c r="F54" s="396">
        <v>46540</v>
      </c>
      <c r="G54" s="229">
        <v>4228</v>
      </c>
      <c r="H54" s="238"/>
      <c r="I54" s="210"/>
      <c r="J54" s="91"/>
    </row>
    <row r="55" spans="1:12" s="29" customFormat="1" ht="15.6" customHeight="1" x14ac:dyDescent="0.2">
      <c r="A55" s="237" t="s">
        <v>68</v>
      </c>
      <c r="B55" s="86">
        <v>52111</v>
      </c>
      <c r="C55" s="305">
        <v>6004</v>
      </c>
      <c r="D55" s="307">
        <v>1852</v>
      </c>
      <c r="E55" s="387">
        <v>12981</v>
      </c>
      <c r="F55" s="396">
        <v>12000</v>
      </c>
      <c r="G55" s="229">
        <v>1249</v>
      </c>
      <c r="H55" s="238"/>
      <c r="I55" s="211"/>
      <c r="K55" s="91"/>
    </row>
    <row r="56" spans="1:12" s="29" customFormat="1" ht="15.6" customHeight="1" x14ac:dyDescent="0.2">
      <c r="A56" s="237" t="s">
        <v>69</v>
      </c>
      <c r="B56" s="86">
        <v>52112</v>
      </c>
      <c r="C56" s="305">
        <v>4185</v>
      </c>
      <c r="D56" s="307">
        <v>2014</v>
      </c>
      <c r="E56" s="387">
        <v>5430</v>
      </c>
      <c r="F56" s="396">
        <v>4000</v>
      </c>
      <c r="G56" s="229">
        <v>400</v>
      </c>
      <c r="H56" s="238" t="s">
        <v>171</v>
      </c>
      <c r="I56" s="211"/>
    </row>
    <row r="57" spans="1:12" s="29" customFormat="1" ht="15.6" customHeight="1" x14ac:dyDescent="0.2">
      <c r="A57" s="237" t="s">
        <v>70</v>
      </c>
      <c r="B57" s="86">
        <v>52112</v>
      </c>
      <c r="C57" s="305">
        <v>11315</v>
      </c>
      <c r="D57" s="307">
        <v>7591</v>
      </c>
      <c r="E57" s="387">
        <v>12338</v>
      </c>
      <c r="F57" s="396">
        <v>9400</v>
      </c>
      <c r="G57" s="229">
        <v>505</v>
      </c>
      <c r="H57" s="238" t="s">
        <v>171</v>
      </c>
      <c r="I57" s="211"/>
      <c r="J57" s="91"/>
    </row>
    <row r="58" spans="1:12" s="29" customFormat="1" ht="15.6" customHeight="1" x14ac:dyDescent="0.2">
      <c r="A58" s="237" t="s">
        <v>71</v>
      </c>
      <c r="B58" s="86">
        <v>52113</v>
      </c>
      <c r="C58" s="305">
        <v>9</v>
      </c>
      <c r="D58" s="307">
        <v>18</v>
      </c>
      <c r="E58" s="387">
        <v>35</v>
      </c>
      <c r="F58" s="396"/>
      <c r="G58" s="229"/>
      <c r="H58" s="238" t="s">
        <v>209</v>
      </c>
      <c r="I58" s="211"/>
    </row>
    <row r="59" spans="1:12" s="29" customFormat="1" ht="15.6" customHeight="1" x14ac:dyDescent="0.2">
      <c r="A59" s="237" t="s">
        <v>204</v>
      </c>
      <c r="B59" s="86">
        <v>52114</v>
      </c>
      <c r="C59" s="305">
        <v>9641</v>
      </c>
      <c r="D59" s="307">
        <v>4621</v>
      </c>
      <c r="E59" s="387">
        <v>4455</v>
      </c>
      <c r="F59" s="396">
        <v>4700</v>
      </c>
      <c r="G59" s="229">
        <v>442</v>
      </c>
      <c r="H59" s="238"/>
      <c r="I59" s="211"/>
      <c r="L59" s="91"/>
    </row>
    <row r="60" spans="1:12" s="29" customFormat="1" ht="15.6" customHeight="1" x14ac:dyDescent="0.2">
      <c r="A60" s="237" t="s">
        <v>73</v>
      </c>
      <c r="B60" s="86">
        <v>52115</v>
      </c>
      <c r="C60" s="305"/>
      <c r="D60" s="307"/>
      <c r="E60" s="387"/>
      <c r="F60" s="396"/>
      <c r="G60" s="229"/>
      <c r="H60" s="238"/>
      <c r="I60" s="211"/>
    </row>
    <row r="61" spans="1:12" s="29" customFormat="1" ht="15.6" customHeight="1" x14ac:dyDescent="0.2">
      <c r="A61" s="237" t="s">
        <v>74</v>
      </c>
      <c r="B61" s="86">
        <v>52116</v>
      </c>
      <c r="C61" s="305"/>
      <c r="D61" s="307"/>
      <c r="E61" s="387"/>
      <c r="F61" s="396"/>
      <c r="G61" s="229"/>
      <c r="H61" s="238"/>
      <c r="I61" s="211"/>
    </row>
    <row r="62" spans="1:12" s="29" customFormat="1" ht="15.6" customHeight="1" x14ac:dyDescent="0.2">
      <c r="A62" s="237" t="s">
        <v>203</v>
      </c>
      <c r="B62" s="86">
        <v>52117</v>
      </c>
      <c r="C62" s="305"/>
      <c r="D62" s="307">
        <v>402</v>
      </c>
      <c r="E62" s="387">
        <v>923</v>
      </c>
      <c r="F62" s="396">
        <v>1000</v>
      </c>
      <c r="G62" s="229">
        <v>86</v>
      </c>
      <c r="H62" s="238"/>
      <c r="I62" s="211"/>
    </row>
    <row r="63" spans="1:12" s="29" customFormat="1" ht="15.6" customHeight="1" x14ac:dyDescent="0.2">
      <c r="A63" s="237" t="s">
        <v>75</v>
      </c>
      <c r="B63" s="86">
        <v>52120</v>
      </c>
      <c r="C63" s="305"/>
      <c r="D63" s="307"/>
      <c r="E63" s="387"/>
      <c r="F63" s="396"/>
      <c r="G63" s="229"/>
      <c r="H63" s="238"/>
      <c r="I63" s="211"/>
    </row>
    <row r="64" spans="1:12" s="29" customFormat="1" ht="15.6" customHeight="1" x14ac:dyDescent="0.2">
      <c r="A64" s="237" t="s">
        <v>76</v>
      </c>
      <c r="B64" s="86">
        <v>52121</v>
      </c>
      <c r="C64" s="305">
        <v>12199</v>
      </c>
      <c r="D64" s="307">
        <v>8860</v>
      </c>
      <c r="E64" s="387">
        <v>11207</v>
      </c>
      <c r="F64" s="396">
        <v>16660</v>
      </c>
      <c r="G64" s="229">
        <v>1138</v>
      </c>
      <c r="H64" s="238"/>
      <c r="I64" s="210"/>
    </row>
    <row r="65" spans="1:9" s="29" customFormat="1" ht="15.6" customHeight="1" x14ac:dyDescent="0.2">
      <c r="A65" s="237" t="s">
        <v>77</v>
      </c>
      <c r="B65" s="86">
        <v>52122</v>
      </c>
      <c r="C65" s="305">
        <v>70</v>
      </c>
      <c r="D65" s="307"/>
      <c r="E65" s="387"/>
      <c r="F65" s="396"/>
      <c r="G65" s="229"/>
      <c r="H65" s="238"/>
      <c r="I65" s="211"/>
    </row>
    <row r="66" spans="1:9" s="29" customFormat="1" ht="15.6" customHeight="1" x14ac:dyDescent="0.2">
      <c r="A66" s="237" t="s">
        <v>78</v>
      </c>
      <c r="B66" s="86">
        <v>52123</v>
      </c>
      <c r="C66" s="305">
        <v>1500</v>
      </c>
      <c r="D66" s="307"/>
      <c r="E66" s="387"/>
      <c r="F66" s="396"/>
      <c r="G66" s="229"/>
      <c r="H66" s="238"/>
      <c r="I66" s="211"/>
    </row>
    <row r="67" spans="1:9" s="29" customFormat="1" ht="15.6" customHeight="1" x14ac:dyDescent="0.2">
      <c r="A67" s="237" t="s">
        <v>79</v>
      </c>
      <c r="B67" s="86">
        <v>52125</v>
      </c>
      <c r="C67" s="305">
        <v>387</v>
      </c>
      <c r="D67" s="307">
        <v>373</v>
      </c>
      <c r="E67" s="387"/>
      <c r="F67" s="396"/>
      <c r="G67" s="229"/>
      <c r="H67" s="238"/>
      <c r="I67" s="211"/>
    </row>
    <row r="68" spans="1:9" s="29" customFormat="1" ht="15.6" customHeight="1" x14ac:dyDescent="0.2">
      <c r="A68" s="237" t="s">
        <v>80</v>
      </c>
      <c r="B68" s="86">
        <v>52130</v>
      </c>
      <c r="C68" s="305"/>
      <c r="D68" s="307">
        <v>1613</v>
      </c>
      <c r="E68" s="387"/>
      <c r="F68" s="396">
        <v>2068</v>
      </c>
      <c r="G68" s="229"/>
      <c r="H68" s="238"/>
      <c r="I68" s="211"/>
    </row>
    <row r="69" spans="1:9" s="29" customFormat="1" ht="15.6" customHeight="1" x14ac:dyDescent="0.2">
      <c r="A69" s="237" t="s">
        <v>81</v>
      </c>
      <c r="B69" s="86">
        <v>52131</v>
      </c>
      <c r="C69" s="305">
        <v>2552</v>
      </c>
      <c r="D69" s="307">
        <v>9974</v>
      </c>
      <c r="E69" s="387"/>
      <c r="F69" s="396">
        <v>5170</v>
      </c>
      <c r="G69" s="229"/>
      <c r="H69" s="238"/>
      <c r="I69" s="211"/>
    </row>
    <row r="70" spans="1:9" s="29" customFormat="1" ht="15.6" customHeight="1" x14ac:dyDescent="0.2">
      <c r="A70" s="237" t="s">
        <v>82</v>
      </c>
      <c r="B70" s="86">
        <v>52132</v>
      </c>
      <c r="C70" s="305"/>
      <c r="D70" s="307">
        <v>807</v>
      </c>
      <c r="E70" s="387"/>
      <c r="F70" s="396">
        <v>830</v>
      </c>
      <c r="G70" s="229"/>
      <c r="H70" s="238"/>
      <c r="I70" s="211"/>
    </row>
    <row r="71" spans="1:9" s="29" customFormat="1" ht="15.6" customHeight="1" x14ac:dyDescent="0.2">
      <c r="A71" s="237" t="s">
        <v>83</v>
      </c>
      <c r="B71" s="86">
        <v>52133</v>
      </c>
      <c r="C71" s="305"/>
      <c r="D71" s="307"/>
      <c r="E71" s="387"/>
      <c r="F71" s="396"/>
      <c r="G71" s="229"/>
      <c r="H71" s="238"/>
      <c r="I71" s="211"/>
    </row>
    <row r="72" spans="1:9" s="29" customFormat="1" ht="15.6" customHeight="1" x14ac:dyDescent="0.2">
      <c r="A72" s="237" t="str">
        <f>MPSB!A72</f>
        <v>Dohody - práce</v>
      </c>
      <c r="B72" s="86">
        <v>52191</v>
      </c>
      <c r="C72" s="305">
        <v>984</v>
      </c>
      <c r="D72" s="307"/>
      <c r="E72" s="387">
        <v>1511</v>
      </c>
      <c r="F72" s="396">
        <v>800</v>
      </c>
      <c r="G72" s="229"/>
      <c r="H72" s="238"/>
      <c r="I72" s="211"/>
    </row>
    <row r="73" spans="1:9" s="29" customFormat="1" ht="15.6" customHeight="1" x14ac:dyDescent="0.2">
      <c r="A73" s="237" t="str">
        <f>MPSB!A73</f>
        <v>Odmeny členom organ. spoločnosti</v>
      </c>
      <c r="B73" s="86">
        <f>MPSB!B73</f>
        <v>52310</v>
      </c>
      <c r="C73" s="305"/>
      <c r="D73" s="307"/>
      <c r="E73" s="387">
        <v>50</v>
      </c>
      <c r="F73" s="396"/>
      <c r="G73" s="229">
        <v>-49</v>
      </c>
      <c r="H73" s="238"/>
      <c r="I73" s="211"/>
    </row>
    <row r="74" spans="1:9" s="29" customFormat="1" ht="15.6" customHeight="1" x14ac:dyDescent="0.2">
      <c r="A74" s="237" t="s">
        <v>84</v>
      </c>
      <c r="B74" s="84" t="s">
        <v>85</v>
      </c>
      <c r="C74" s="305">
        <v>13401</v>
      </c>
      <c r="D74" s="307">
        <v>8486</v>
      </c>
      <c r="E74" s="387">
        <v>14341</v>
      </c>
      <c r="F74" s="396">
        <v>15685</v>
      </c>
      <c r="G74" s="229">
        <v>1349</v>
      </c>
      <c r="H74" s="238"/>
      <c r="I74" s="210"/>
    </row>
    <row r="75" spans="1:9" s="29" customFormat="1" ht="29.25" customHeight="1" x14ac:dyDescent="0.2">
      <c r="A75" s="237" t="s">
        <v>86</v>
      </c>
      <c r="B75" s="334" t="s">
        <v>87</v>
      </c>
      <c r="C75" s="305">
        <v>24574</v>
      </c>
      <c r="D75" s="307">
        <v>15742</v>
      </c>
      <c r="E75" s="387">
        <v>25630</v>
      </c>
      <c r="F75" s="396">
        <v>29600</v>
      </c>
      <c r="G75" s="229">
        <v>2518</v>
      </c>
      <c r="H75" s="238"/>
      <c r="I75" s="210"/>
    </row>
    <row r="76" spans="1:9" s="29" customFormat="1" ht="15.6" customHeight="1" x14ac:dyDescent="0.2">
      <c r="A76" s="237" t="s">
        <v>88</v>
      </c>
      <c r="B76" s="86">
        <v>52710</v>
      </c>
      <c r="C76" s="305">
        <v>4110</v>
      </c>
      <c r="D76" s="307">
        <v>2659</v>
      </c>
      <c r="E76" s="387">
        <v>4364</v>
      </c>
      <c r="F76" s="396">
        <v>5500</v>
      </c>
      <c r="G76" s="229">
        <v>458</v>
      </c>
      <c r="H76" s="238"/>
      <c r="I76" s="210"/>
    </row>
    <row r="77" spans="1:9" s="29" customFormat="1" ht="15.6" customHeight="1" x14ac:dyDescent="0.2">
      <c r="A77" s="237" t="s">
        <v>90</v>
      </c>
      <c r="B77" s="86">
        <v>52720</v>
      </c>
      <c r="C77" s="305">
        <v>1294</v>
      </c>
      <c r="D77" s="307">
        <v>789</v>
      </c>
      <c r="E77" s="387">
        <v>1367</v>
      </c>
      <c r="F77" s="396">
        <v>1660</v>
      </c>
      <c r="G77" s="229">
        <v>150</v>
      </c>
      <c r="H77" s="269"/>
      <c r="I77" s="211"/>
    </row>
    <row r="78" spans="1:9" s="29" customFormat="1" ht="15.6" customHeight="1" x14ac:dyDescent="0.2">
      <c r="A78" s="237" t="s">
        <v>89</v>
      </c>
      <c r="B78" s="86">
        <v>52730</v>
      </c>
      <c r="C78" s="305">
        <v>224</v>
      </c>
      <c r="D78" s="307"/>
      <c r="E78" s="387">
        <v>344</v>
      </c>
      <c r="F78" s="396"/>
      <c r="G78" s="229">
        <v>28</v>
      </c>
      <c r="H78" s="238"/>
    </row>
    <row r="79" spans="1:9" s="29" customFormat="1" ht="15.6" customHeight="1" x14ac:dyDescent="0.2">
      <c r="A79" s="237" t="s">
        <v>91</v>
      </c>
      <c r="B79" s="86">
        <v>52810</v>
      </c>
      <c r="C79" s="305">
        <v>1424</v>
      </c>
      <c r="D79" s="307">
        <v>1121</v>
      </c>
      <c r="E79" s="387">
        <v>1232</v>
      </c>
      <c r="F79" s="396">
        <v>2100</v>
      </c>
      <c r="G79" s="229">
        <v>121</v>
      </c>
      <c r="H79" s="238"/>
    </row>
    <row r="80" spans="1:9" s="29" customFormat="1" ht="15.6" customHeight="1" x14ac:dyDescent="0.2">
      <c r="A80" s="237" t="s">
        <v>92</v>
      </c>
      <c r="B80" s="86">
        <v>53110</v>
      </c>
      <c r="C80" s="305">
        <v>461</v>
      </c>
      <c r="D80" s="307">
        <v>355</v>
      </c>
      <c r="E80" s="387">
        <v>382</v>
      </c>
      <c r="F80" s="380">
        <v>390</v>
      </c>
      <c r="G80" s="229">
        <v>390</v>
      </c>
      <c r="H80" s="238"/>
    </row>
    <row r="81" spans="1:10" s="29" customFormat="1" ht="15.6" customHeight="1" x14ac:dyDescent="0.2">
      <c r="A81" s="237" t="s">
        <v>93</v>
      </c>
      <c r="B81" s="84" t="s">
        <v>94</v>
      </c>
      <c r="C81" s="305">
        <v>946</v>
      </c>
      <c r="D81" s="307">
        <v>1065</v>
      </c>
      <c r="E81" s="387">
        <v>133</v>
      </c>
      <c r="F81" s="380"/>
      <c r="G81" s="229"/>
      <c r="H81" s="238"/>
    </row>
    <row r="82" spans="1:10" s="29" customFormat="1" ht="15.6" customHeight="1" x14ac:dyDescent="0.2">
      <c r="A82" s="237" t="s">
        <v>228</v>
      </c>
      <c r="B82" s="84">
        <v>54110</v>
      </c>
      <c r="C82" s="305"/>
      <c r="D82" s="307"/>
      <c r="E82" s="387"/>
      <c r="F82" s="380"/>
      <c r="G82" s="229"/>
      <c r="H82" s="238"/>
    </row>
    <row r="83" spans="1:10" s="29" customFormat="1" ht="15.6" customHeight="1" x14ac:dyDescent="0.2">
      <c r="A83" s="237" t="s">
        <v>96</v>
      </c>
      <c r="B83" s="86">
        <v>54312</v>
      </c>
      <c r="C83" s="305"/>
      <c r="D83" s="307"/>
      <c r="E83" s="387"/>
      <c r="F83" s="380"/>
      <c r="G83" s="229"/>
      <c r="H83" s="238"/>
    </row>
    <row r="84" spans="1:10" s="29" customFormat="1" ht="15.6" customHeight="1" x14ac:dyDescent="0.2">
      <c r="A84" s="237" t="s">
        <v>236</v>
      </c>
      <c r="B84" s="86">
        <f>MPSB!B86</f>
        <v>54510</v>
      </c>
      <c r="C84" s="305"/>
      <c r="D84" s="307"/>
      <c r="E84" s="387">
        <v>165</v>
      </c>
      <c r="F84" s="380"/>
      <c r="G84" s="229"/>
      <c r="H84" s="238"/>
    </row>
    <row r="85" spans="1:10" s="29" customFormat="1" ht="15.6" customHeight="1" x14ac:dyDescent="0.2">
      <c r="A85" s="237" t="s">
        <v>97</v>
      </c>
      <c r="B85" s="86">
        <v>54610</v>
      </c>
      <c r="C85" s="305"/>
      <c r="D85" s="307"/>
      <c r="E85" s="387">
        <v>580</v>
      </c>
      <c r="F85" s="380"/>
      <c r="G85" s="229"/>
      <c r="H85" s="238" t="s">
        <v>205</v>
      </c>
    </row>
    <row r="86" spans="1:10" s="29" customFormat="1" ht="15.6" customHeight="1" x14ac:dyDescent="0.2">
      <c r="A86" s="237" t="s">
        <v>98</v>
      </c>
      <c r="B86" s="86">
        <v>54510</v>
      </c>
      <c r="C86" s="305">
        <v>333</v>
      </c>
      <c r="D86" s="307">
        <v>1000</v>
      </c>
      <c r="E86" s="387"/>
      <c r="F86" s="380"/>
      <c r="G86" s="229"/>
      <c r="H86" s="238"/>
    </row>
    <row r="87" spans="1:10" s="29" customFormat="1" ht="15.6" customHeight="1" x14ac:dyDescent="0.2">
      <c r="A87" s="235" t="s">
        <v>189</v>
      </c>
      <c r="B87" s="30">
        <v>54511</v>
      </c>
      <c r="C87" s="305"/>
      <c r="D87" s="307"/>
      <c r="E87" s="387"/>
      <c r="F87" s="380"/>
      <c r="G87" s="229"/>
      <c r="H87" s="238"/>
    </row>
    <row r="88" spans="1:10" s="29" customFormat="1" ht="15.6" customHeight="1" x14ac:dyDescent="0.2">
      <c r="A88" s="235" t="str">
        <f>MPSB!A88</f>
        <v>Ostatné prevádzkové náklady</v>
      </c>
      <c r="B88" s="251">
        <f>MPSB!B88</f>
        <v>54810</v>
      </c>
      <c r="C88" s="305"/>
      <c r="D88" s="307"/>
      <c r="E88" s="387"/>
      <c r="F88" s="380"/>
      <c r="G88" s="229"/>
      <c r="H88" s="238"/>
    </row>
    <row r="89" spans="1:10" s="29" customFormat="1" ht="15.6" customHeight="1" x14ac:dyDescent="0.2">
      <c r="A89" s="237" t="s">
        <v>99</v>
      </c>
      <c r="B89" s="86">
        <v>54812</v>
      </c>
      <c r="C89" s="305"/>
      <c r="D89" s="307"/>
      <c r="E89" s="387"/>
      <c r="F89" s="380"/>
      <c r="G89" s="229"/>
      <c r="H89" s="270"/>
    </row>
    <row r="90" spans="1:10" s="29" customFormat="1" ht="15.6" customHeight="1" x14ac:dyDescent="0.2">
      <c r="A90" s="237" t="s">
        <v>100</v>
      </c>
      <c r="B90" s="86">
        <v>54813</v>
      </c>
      <c r="C90" s="305"/>
      <c r="D90" s="307"/>
      <c r="E90" s="387"/>
      <c r="F90" s="380"/>
      <c r="G90" s="229"/>
      <c r="H90" s="238"/>
    </row>
    <row r="91" spans="1:10" s="29" customFormat="1" ht="15.6" customHeight="1" x14ac:dyDescent="0.2">
      <c r="A91" s="237" t="s">
        <v>101</v>
      </c>
      <c r="B91" s="86">
        <v>54910</v>
      </c>
      <c r="C91" s="305"/>
      <c r="D91" s="307"/>
      <c r="E91" s="387"/>
      <c r="F91" s="380"/>
      <c r="G91" s="229"/>
      <c r="H91" s="238"/>
    </row>
    <row r="92" spans="1:10" s="29" customFormat="1" ht="15.6" customHeight="1" x14ac:dyDescent="0.2">
      <c r="A92" s="237" t="s">
        <v>102</v>
      </c>
      <c r="B92" s="86">
        <v>54814</v>
      </c>
      <c r="C92" s="305"/>
      <c r="D92" s="307"/>
      <c r="E92" s="387"/>
      <c r="F92" s="380"/>
      <c r="G92" s="229"/>
      <c r="H92" s="238"/>
    </row>
    <row r="93" spans="1:10" s="29" customFormat="1" ht="15.6" customHeight="1" x14ac:dyDescent="0.2">
      <c r="A93" s="237" t="s">
        <v>103</v>
      </c>
      <c r="B93" s="86">
        <v>55111</v>
      </c>
      <c r="C93" s="305">
        <v>8339</v>
      </c>
      <c r="D93" s="307">
        <v>8278</v>
      </c>
      <c r="E93" s="387">
        <v>8112</v>
      </c>
      <c r="F93" s="380">
        <v>8112</v>
      </c>
      <c r="G93" s="229">
        <v>676</v>
      </c>
      <c r="H93" s="238" t="s">
        <v>104</v>
      </c>
    </row>
    <row r="94" spans="1:10" s="29" customFormat="1" ht="15.6" customHeight="1" x14ac:dyDescent="0.2">
      <c r="A94" s="237" t="s">
        <v>105</v>
      </c>
      <c r="B94" s="84" t="s">
        <v>106</v>
      </c>
      <c r="C94" s="305">
        <v>62796</v>
      </c>
      <c r="D94" s="307">
        <v>62796</v>
      </c>
      <c r="E94" s="387">
        <v>62796</v>
      </c>
      <c r="F94" s="380">
        <v>62796</v>
      </c>
      <c r="G94" s="229">
        <v>5235</v>
      </c>
      <c r="H94" s="238" t="s">
        <v>107</v>
      </c>
      <c r="I94" s="91"/>
      <c r="J94" s="91"/>
    </row>
    <row r="95" spans="1:10" s="29" customFormat="1" ht="15.6" customHeight="1" x14ac:dyDescent="0.2">
      <c r="A95" s="237" t="s">
        <v>152</v>
      </c>
      <c r="B95" s="84">
        <v>56210</v>
      </c>
      <c r="C95" s="305"/>
      <c r="D95" s="307"/>
      <c r="E95" s="387"/>
      <c r="F95" s="380"/>
      <c r="G95" s="229"/>
      <c r="H95" s="238"/>
    </row>
    <row r="96" spans="1:10" s="29" customFormat="1" ht="15.6" customHeight="1" x14ac:dyDescent="0.2">
      <c r="A96" s="237" t="s">
        <v>108</v>
      </c>
      <c r="B96" s="86">
        <v>56211</v>
      </c>
      <c r="C96" s="305"/>
      <c r="D96" s="307"/>
      <c r="E96" s="387"/>
      <c r="F96" s="380"/>
      <c r="G96" s="229"/>
      <c r="H96" s="238"/>
    </row>
    <row r="97" spans="1:14" s="29" customFormat="1" ht="15.6" customHeight="1" x14ac:dyDescent="0.2">
      <c r="A97" s="237" t="s">
        <v>109</v>
      </c>
      <c r="B97" s="86">
        <v>56212</v>
      </c>
      <c r="C97" s="305"/>
      <c r="D97" s="307"/>
      <c r="E97" s="387"/>
      <c r="F97" s="380"/>
      <c r="G97" s="229"/>
      <c r="H97" s="238"/>
    </row>
    <row r="98" spans="1:14" s="29" customFormat="1" ht="15.6" customHeight="1" x14ac:dyDescent="0.2">
      <c r="A98" s="237" t="s">
        <v>110</v>
      </c>
      <c r="B98" s="84" t="s">
        <v>111</v>
      </c>
      <c r="C98" s="305">
        <v>39</v>
      </c>
      <c r="D98" s="307">
        <v>64</v>
      </c>
      <c r="E98" s="387">
        <v>12</v>
      </c>
      <c r="F98" s="380">
        <v>36</v>
      </c>
      <c r="G98" s="229">
        <v>3</v>
      </c>
      <c r="H98" s="238" t="s">
        <v>251</v>
      </c>
    </row>
    <row r="99" spans="1:14" s="29" customFormat="1" ht="15.6" customHeight="1" x14ac:dyDescent="0.2">
      <c r="A99" s="237" t="s">
        <v>112</v>
      </c>
      <c r="B99" s="86">
        <v>56820</v>
      </c>
      <c r="C99" s="305">
        <v>395</v>
      </c>
      <c r="D99" s="307">
        <v>394</v>
      </c>
      <c r="E99" s="387">
        <v>395</v>
      </c>
      <c r="F99" s="380">
        <v>395</v>
      </c>
      <c r="G99" s="229">
        <v>395</v>
      </c>
      <c r="H99" s="238" t="s">
        <v>198</v>
      </c>
    </row>
    <row r="100" spans="1:14" s="29" customFormat="1" ht="15.6" customHeight="1" x14ac:dyDescent="0.2">
      <c r="A100" s="237" t="str">
        <f>MPSB!A100</f>
        <v>Poistné majetok a stroje</v>
      </c>
      <c r="B100" s="86">
        <f>MPSB!B100</f>
        <v>56821</v>
      </c>
      <c r="C100" s="305"/>
      <c r="D100" s="307">
        <v>162</v>
      </c>
      <c r="E100" s="387">
        <v>162</v>
      </c>
      <c r="F100" s="380">
        <v>162</v>
      </c>
      <c r="G100" s="229"/>
      <c r="H100" s="238"/>
    </row>
    <row r="101" spans="1:14" s="29" customFormat="1" ht="15.6" customHeight="1" x14ac:dyDescent="0.2">
      <c r="A101" s="237" t="s">
        <v>114</v>
      </c>
      <c r="B101" s="86">
        <v>56830</v>
      </c>
      <c r="C101" s="305">
        <v>255</v>
      </c>
      <c r="D101" s="307">
        <v>255</v>
      </c>
      <c r="E101" s="387">
        <v>202</v>
      </c>
      <c r="F101" s="380">
        <v>202</v>
      </c>
      <c r="G101" s="229">
        <v>202</v>
      </c>
      <c r="H101" s="238" t="s">
        <v>173</v>
      </c>
    </row>
    <row r="102" spans="1:14" s="29" customFormat="1" ht="15.6" customHeight="1" x14ac:dyDescent="0.2">
      <c r="A102" s="237" t="s">
        <v>115</v>
      </c>
      <c r="B102" s="86">
        <v>56840</v>
      </c>
      <c r="C102" s="305">
        <v>1533</v>
      </c>
      <c r="D102" s="307">
        <v>1118.43</v>
      </c>
      <c r="E102" s="387"/>
      <c r="F102" s="380"/>
      <c r="G102" s="229"/>
      <c r="H102" s="238"/>
    </row>
    <row r="103" spans="1:14" s="29" customFormat="1" ht="15.6" customHeight="1" x14ac:dyDescent="0.2">
      <c r="A103" s="271" t="s">
        <v>116</v>
      </c>
      <c r="B103" s="258">
        <v>56850</v>
      </c>
      <c r="C103" s="308">
        <v>1132</v>
      </c>
      <c r="D103" s="309">
        <v>363</v>
      </c>
      <c r="E103" s="404">
        <v>110</v>
      </c>
      <c r="F103" s="397"/>
      <c r="G103" s="85"/>
      <c r="H103" s="238" t="s">
        <v>188</v>
      </c>
      <c r="I103" s="89"/>
      <c r="J103" s="89"/>
      <c r="K103" s="89"/>
      <c r="L103" s="89"/>
      <c r="M103" s="89"/>
      <c r="N103" s="89"/>
    </row>
    <row r="104" spans="1:14" s="29" customFormat="1" ht="15.6" customHeight="1" thickBot="1" x14ac:dyDescent="0.25">
      <c r="A104" s="259" t="str">
        <f>MPSB!A104</f>
        <v>Daň z prijmov PO</v>
      </c>
      <c r="B104" s="138">
        <f>MPSB!B104</f>
        <v>59111</v>
      </c>
      <c r="C104" s="310"/>
      <c r="D104" s="311"/>
      <c r="E104" s="388"/>
      <c r="F104" s="398"/>
      <c r="G104" s="368"/>
      <c r="H104" s="272"/>
      <c r="I104" s="89"/>
      <c r="J104" s="89"/>
      <c r="K104" s="89"/>
      <c r="L104" s="89"/>
      <c r="M104" s="89"/>
      <c r="N104" s="89"/>
    </row>
    <row r="105" spans="1:14" s="29" customFormat="1" ht="15.6" customHeight="1" thickTop="1" x14ac:dyDescent="0.2">
      <c r="A105" s="242" t="s">
        <v>117</v>
      </c>
      <c r="B105" s="48"/>
      <c r="C105" s="180">
        <f>SUM(C5:C51,C73:C103)</f>
        <v>762124</v>
      </c>
      <c r="D105" s="82">
        <f>SUM(D5:D51,D73:D103)</f>
        <v>368183.43</v>
      </c>
      <c r="E105" s="352">
        <f>SUM(E5:E51,E73:E103)</f>
        <v>247167.16999999998</v>
      </c>
      <c r="F105" s="344">
        <f>SUM(F5:F51,F73:F103)</f>
        <v>272406</v>
      </c>
      <c r="G105" s="344">
        <f>SUM(G5:G51,G73:G103)</f>
        <v>22521</v>
      </c>
      <c r="H105" s="243"/>
      <c r="I105" s="89"/>
      <c r="J105" s="89"/>
      <c r="K105" s="89"/>
      <c r="L105" s="89"/>
      <c r="M105" s="89"/>
      <c r="N105" s="89"/>
    </row>
    <row r="106" spans="1:14" s="29" customFormat="1" ht="15.6" customHeight="1" x14ac:dyDescent="0.2">
      <c r="A106" s="244" t="s">
        <v>154</v>
      </c>
      <c r="B106" s="36"/>
      <c r="C106" s="206">
        <f>C105*'99-ústredie'!C106</f>
        <v>113761.04578945895</v>
      </c>
      <c r="D106" s="192">
        <f>D105*'99-ústredie'!D106</f>
        <v>34807.19926461226</v>
      </c>
      <c r="E106" s="117">
        <f>E105*'99-ústredie'!E106</f>
        <v>20450.190296408633</v>
      </c>
      <c r="F106" s="399">
        <f>F105*'99-ústredie'!F106</f>
        <v>22141.931738957268</v>
      </c>
      <c r="G106" s="399">
        <f>G105*'99-ústredie'!G106</f>
        <v>2836.2278341481415</v>
      </c>
      <c r="H106" s="245">
        <f>'99-ústredie'!D106</f>
        <v>9.4537658211865369E-2</v>
      </c>
    </row>
    <row r="107" spans="1:14" s="29" customFormat="1" ht="15.6" customHeight="1" thickBot="1" x14ac:dyDescent="0.25">
      <c r="A107" s="128" t="str">
        <f>MPSB!A107</f>
        <v>Náklady spolu s réžiou</v>
      </c>
      <c r="B107" s="120"/>
      <c r="C107" s="273">
        <f>SUM(C105:C106)</f>
        <v>875885.04578945891</v>
      </c>
      <c r="D107" s="247">
        <f>D105+D106</f>
        <v>402990.62926461227</v>
      </c>
      <c r="E107" s="405">
        <f t="shared" ref="E107:G107" si="0">E105+E106</f>
        <v>267617.36029640865</v>
      </c>
      <c r="F107" s="400">
        <f t="shared" si="0"/>
        <v>294547.9317389573</v>
      </c>
      <c r="G107" s="400">
        <f t="shared" si="0"/>
        <v>25357.227834148143</v>
      </c>
      <c r="H107" s="248"/>
    </row>
    <row r="108" spans="1:14" s="29" customFormat="1" ht="277.5" customHeight="1" x14ac:dyDescent="0.2">
      <c r="A108" s="75"/>
      <c r="B108" s="19"/>
      <c r="C108" s="181"/>
      <c r="D108" s="42"/>
      <c r="E108" s="42"/>
      <c r="F108" s="42"/>
      <c r="G108" s="42"/>
      <c r="H108" s="42"/>
    </row>
    <row r="109" spans="1:14" s="29" customFormat="1" ht="16.149999999999999" customHeight="1" thickBot="1" x14ac:dyDescent="0.25">
      <c r="A109" s="75"/>
      <c r="B109" s="50" t="s">
        <v>145</v>
      </c>
      <c r="C109" s="179"/>
      <c r="D109" s="42"/>
      <c r="E109" s="42"/>
      <c r="F109" s="42"/>
      <c r="G109" s="42"/>
      <c r="H109" s="42"/>
    </row>
    <row r="110" spans="1:14" s="29" customFormat="1" ht="24" customHeight="1" thickTop="1" thickBot="1" x14ac:dyDescent="0.25">
      <c r="A110" s="14" t="s">
        <v>119</v>
      </c>
      <c r="B110" s="15" t="s">
        <v>3</v>
      </c>
      <c r="C110" s="312" t="str">
        <f>MPSB!C110</f>
        <v>Skutočnosť 2014</v>
      </c>
      <c r="D110" s="327" t="str">
        <f>MPSB!D110</f>
        <v>Skutočnosť 2015</v>
      </c>
      <c r="E110" s="385" t="str">
        <f>MPSB!E110</f>
        <v>Stutočnosť2016</v>
      </c>
      <c r="F110" s="378" t="s">
        <v>248</v>
      </c>
      <c r="G110" s="231" t="str">
        <f>MPSB!G110</f>
        <v>Plnenie 2017</v>
      </c>
      <c r="H110" s="96" t="s">
        <v>144</v>
      </c>
    </row>
    <row r="111" spans="1:14" s="29" customFormat="1" ht="15.6" customHeight="1" thickTop="1" x14ac:dyDescent="0.2">
      <c r="A111" s="65" t="s">
        <v>120</v>
      </c>
      <c r="B111" s="44">
        <v>60108</v>
      </c>
      <c r="C111" s="303"/>
      <c r="D111" s="304"/>
      <c r="E111" s="386"/>
      <c r="F111" s="379"/>
      <c r="G111" s="366"/>
      <c r="H111" s="101"/>
    </row>
    <row r="112" spans="1:14" s="29" customFormat="1" ht="15.6" customHeight="1" x14ac:dyDescent="0.2">
      <c r="A112" s="54" t="s">
        <v>121</v>
      </c>
      <c r="B112" s="30">
        <v>60109</v>
      </c>
      <c r="C112" s="305"/>
      <c r="D112" s="307"/>
      <c r="E112" s="387"/>
      <c r="F112" s="380"/>
      <c r="G112" s="229"/>
      <c r="H112" s="98"/>
    </row>
    <row r="113" spans="1:8" s="29" customFormat="1" ht="15.6" customHeight="1" x14ac:dyDescent="0.2">
      <c r="A113" s="54" t="s">
        <v>122</v>
      </c>
      <c r="B113" s="30">
        <v>60110</v>
      </c>
      <c r="C113" s="305">
        <v>686500</v>
      </c>
      <c r="D113" s="307">
        <v>321675</v>
      </c>
      <c r="E113" s="387"/>
      <c r="F113" s="380"/>
      <c r="G113" s="229"/>
      <c r="H113" s="98"/>
    </row>
    <row r="114" spans="1:8" s="29" customFormat="1" ht="15.6" customHeight="1" x14ac:dyDescent="0.2">
      <c r="A114" s="54" t="s">
        <v>123</v>
      </c>
      <c r="B114" s="30">
        <v>60113</v>
      </c>
      <c r="C114" s="305"/>
      <c r="D114" s="307"/>
      <c r="E114" s="387"/>
      <c r="F114" s="380"/>
      <c r="G114" s="229"/>
      <c r="H114" s="98"/>
    </row>
    <row r="115" spans="1:8" s="29" customFormat="1" ht="15.6" customHeight="1" x14ac:dyDescent="0.2">
      <c r="A115" s="54" t="s">
        <v>216</v>
      </c>
      <c r="B115" s="30">
        <v>60114</v>
      </c>
      <c r="C115" s="305">
        <v>72</v>
      </c>
      <c r="D115" s="307">
        <v>118</v>
      </c>
      <c r="E115" s="387">
        <v>49</v>
      </c>
      <c r="F115" s="380"/>
      <c r="G115" s="229"/>
      <c r="H115" s="98" t="s">
        <v>217</v>
      </c>
    </row>
    <row r="116" spans="1:8" s="29" customFormat="1" ht="15.6" customHeight="1" x14ac:dyDescent="0.2">
      <c r="A116" s="54" t="s">
        <v>125</v>
      </c>
      <c r="B116" s="30">
        <v>60199</v>
      </c>
      <c r="C116" s="305">
        <v>10267</v>
      </c>
      <c r="D116" s="307">
        <v>13669</v>
      </c>
      <c r="E116" s="387"/>
      <c r="F116" s="380"/>
      <c r="G116" s="229"/>
      <c r="H116" s="98"/>
    </row>
    <row r="117" spans="1:8" s="29" customFormat="1" ht="15.6" customHeight="1" x14ac:dyDescent="0.2">
      <c r="A117" s="54" t="str">
        <f>MPSB!A117</f>
        <v xml:space="preserve">Tržby separovaný zber </v>
      </c>
      <c r="B117" s="30">
        <v>60209</v>
      </c>
      <c r="C117" s="305"/>
      <c r="D117" s="307"/>
      <c r="E117" s="387"/>
      <c r="F117" s="380"/>
      <c r="G117" s="229"/>
      <c r="H117" s="98"/>
    </row>
    <row r="118" spans="1:8" s="29" customFormat="1" ht="15.6" customHeight="1" x14ac:dyDescent="0.2">
      <c r="A118" s="54" t="str">
        <f>MPSB!A118</f>
        <v>Tržby za služby</v>
      </c>
      <c r="B118" s="30">
        <v>60210</v>
      </c>
      <c r="C118" s="305"/>
      <c r="D118" s="307"/>
      <c r="E118" s="387">
        <v>0</v>
      </c>
      <c r="F118" s="380"/>
      <c r="G118" s="229"/>
      <c r="H118" s="98"/>
    </row>
    <row r="119" spans="1:8" s="29" customFormat="1" ht="15.6" customHeight="1" x14ac:dyDescent="0.2">
      <c r="A119" s="54" t="str">
        <f>MPSB!A119</f>
        <v>Tržby za dopravu</v>
      </c>
      <c r="B119" s="30">
        <v>60211</v>
      </c>
      <c r="C119" s="305"/>
      <c r="D119" s="307"/>
      <c r="E119" s="387"/>
      <c r="F119" s="380"/>
      <c r="G119" s="229"/>
      <c r="H119" s="98"/>
    </row>
    <row r="120" spans="1:8" s="29" customFormat="1" ht="15.6" customHeight="1" x14ac:dyDescent="0.2">
      <c r="A120" s="54" t="str">
        <f>MPSB!A120</f>
        <v>Tržby za služby ostatné</v>
      </c>
      <c r="B120" s="32">
        <v>60212</v>
      </c>
      <c r="C120" s="305">
        <v>3740</v>
      </c>
      <c r="D120" s="307">
        <v>101</v>
      </c>
      <c r="E120" s="387">
        <v>26</v>
      </c>
      <c r="F120" s="380">
        <v>26</v>
      </c>
      <c r="G120" s="229">
        <v>26</v>
      </c>
      <c r="H120" s="98" t="s">
        <v>218</v>
      </c>
    </row>
    <row r="121" spans="1:8" s="29" customFormat="1" ht="15.6" customHeight="1" x14ac:dyDescent="0.2">
      <c r="A121" s="83" t="s">
        <v>153</v>
      </c>
      <c r="B121" s="84">
        <v>60213</v>
      </c>
      <c r="C121" s="305"/>
      <c r="D121" s="307"/>
      <c r="E121" s="387">
        <v>174724</v>
      </c>
      <c r="F121" s="380">
        <v>205086</v>
      </c>
      <c r="G121" s="229">
        <v>17192</v>
      </c>
      <c r="H121" s="98" t="s">
        <v>252</v>
      </c>
    </row>
    <row r="122" spans="1:8" s="29" customFormat="1" ht="15.6" customHeight="1" x14ac:dyDescent="0.2">
      <c r="A122" s="54" t="s">
        <v>129</v>
      </c>
      <c r="B122" s="30">
        <v>60214</v>
      </c>
      <c r="C122" s="305"/>
      <c r="D122" s="307"/>
      <c r="E122" s="387"/>
      <c r="F122" s="380"/>
      <c r="G122" s="229"/>
      <c r="H122" s="98"/>
    </row>
    <row r="123" spans="1:8" s="29" customFormat="1" ht="15.6" customHeight="1" x14ac:dyDescent="0.2">
      <c r="A123" s="54" t="s">
        <v>131</v>
      </c>
      <c r="B123" s="30">
        <v>60215</v>
      </c>
      <c r="C123" s="305"/>
      <c r="D123" s="307"/>
      <c r="E123" s="387"/>
      <c r="F123" s="380"/>
      <c r="G123" s="229"/>
      <c r="H123" s="98"/>
    </row>
    <row r="124" spans="1:8" s="29" customFormat="1" ht="15.6" customHeight="1" x14ac:dyDescent="0.2">
      <c r="A124" s="54" t="s">
        <v>133</v>
      </c>
      <c r="B124" s="30">
        <v>60216</v>
      </c>
      <c r="C124" s="305"/>
      <c r="D124" s="307"/>
      <c r="E124" s="387"/>
      <c r="F124" s="380"/>
      <c r="G124" s="229"/>
      <c r="H124" s="117"/>
    </row>
    <row r="125" spans="1:8" s="29" customFormat="1" ht="15.6" customHeight="1" x14ac:dyDescent="0.2">
      <c r="A125" s="83" t="s">
        <v>151</v>
      </c>
      <c r="B125" s="86">
        <v>60218</v>
      </c>
      <c r="C125" s="305"/>
      <c r="D125" s="307"/>
      <c r="E125" s="387"/>
      <c r="F125" s="380"/>
      <c r="G125" s="229"/>
      <c r="H125" s="98"/>
    </row>
    <row r="126" spans="1:8" s="29" customFormat="1" ht="15.6" customHeight="1" x14ac:dyDescent="0.2">
      <c r="A126" s="54" t="s">
        <v>134</v>
      </c>
      <c r="B126" s="30">
        <v>60220</v>
      </c>
      <c r="C126" s="305">
        <v>891</v>
      </c>
      <c r="D126" s="307">
        <v>798</v>
      </c>
      <c r="E126" s="387">
        <v>798</v>
      </c>
      <c r="F126" s="380">
        <v>798</v>
      </c>
      <c r="G126" s="229">
        <v>67</v>
      </c>
      <c r="H126" s="98" t="s">
        <v>135</v>
      </c>
    </row>
    <row r="127" spans="1:8" s="29" customFormat="1" ht="15.6" customHeight="1" x14ac:dyDescent="0.2">
      <c r="A127" s="54" t="s">
        <v>136</v>
      </c>
      <c r="B127" s="30">
        <v>60299</v>
      </c>
      <c r="C127" s="305"/>
      <c r="D127" s="307"/>
      <c r="E127" s="387"/>
      <c r="F127" s="380"/>
      <c r="G127" s="229"/>
      <c r="H127" s="98"/>
    </row>
    <row r="128" spans="1:8" s="29" customFormat="1" ht="15.6" customHeight="1" x14ac:dyDescent="0.2">
      <c r="A128" s="54" t="str">
        <f>MPSB!A128</f>
        <v>Tržby za tovar</v>
      </c>
      <c r="B128" s="30">
        <f>MPSB!B128</f>
        <v>60410</v>
      </c>
      <c r="C128" s="305"/>
      <c r="D128" s="307"/>
      <c r="E128" s="387"/>
      <c r="F128" s="380"/>
      <c r="G128" s="229"/>
      <c r="H128" s="98"/>
    </row>
    <row r="129" spans="1:8" s="29" customFormat="1" ht="15.6" customHeight="1" x14ac:dyDescent="0.2">
      <c r="A129" s="54" t="s">
        <v>137</v>
      </c>
      <c r="B129" s="30">
        <v>61110</v>
      </c>
      <c r="C129" s="305">
        <v>2495</v>
      </c>
      <c r="D129" s="307"/>
      <c r="E129" s="387"/>
      <c r="F129" s="380"/>
      <c r="G129" s="229"/>
      <c r="H129" s="98"/>
    </row>
    <row r="130" spans="1:8" s="29" customFormat="1" ht="15.6" customHeight="1" x14ac:dyDescent="0.2">
      <c r="A130" s="54" t="s">
        <v>138</v>
      </c>
      <c r="B130" s="86">
        <v>61111</v>
      </c>
      <c r="C130" s="305"/>
      <c r="D130" s="307"/>
      <c r="E130" s="387"/>
      <c r="F130" s="380"/>
      <c r="G130" s="229"/>
      <c r="H130" s="97"/>
    </row>
    <row r="131" spans="1:8" s="29" customFormat="1" ht="15.6" customHeight="1" x14ac:dyDescent="0.2">
      <c r="A131" s="54" t="s">
        <v>180</v>
      </c>
      <c r="B131" s="86">
        <v>64110</v>
      </c>
      <c r="C131" s="305"/>
      <c r="D131" s="307"/>
      <c r="E131" s="387">
        <v>0</v>
      </c>
      <c r="F131" s="380"/>
      <c r="G131" s="229"/>
      <c r="H131" s="97"/>
    </row>
    <row r="132" spans="1:8" s="29" customFormat="1" ht="15.6" customHeight="1" x14ac:dyDescent="0.2">
      <c r="A132" s="83" t="s">
        <v>229</v>
      </c>
      <c r="B132" s="86">
        <v>64510</v>
      </c>
      <c r="C132" s="305"/>
      <c r="D132" s="307"/>
      <c r="E132" s="387"/>
      <c r="F132" s="380"/>
      <c r="G132" s="229"/>
      <c r="H132" s="97"/>
    </row>
    <row r="133" spans="1:8" s="29" customFormat="1" ht="15.6" customHeight="1" x14ac:dyDescent="0.2">
      <c r="A133" s="83" t="s">
        <v>139</v>
      </c>
      <c r="B133" s="84" t="s">
        <v>140</v>
      </c>
      <c r="C133" s="305">
        <v>62796</v>
      </c>
      <c r="D133" s="307">
        <v>62796</v>
      </c>
      <c r="E133" s="387">
        <v>62796</v>
      </c>
      <c r="F133" s="380">
        <v>62796</v>
      </c>
      <c r="G133" s="229">
        <v>5235</v>
      </c>
      <c r="H133" s="97"/>
    </row>
    <row r="134" spans="1:8" s="29" customFormat="1" ht="15.6" customHeight="1" x14ac:dyDescent="0.2">
      <c r="A134" s="83" t="str">
        <f>MPSB!A134</f>
        <v>Dotácia z mesta</v>
      </c>
      <c r="B134" s="84">
        <f>MPSB!B134</f>
        <v>64808</v>
      </c>
      <c r="C134" s="305"/>
      <c r="D134" s="307">
        <v>23122</v>
      </c>
      <c r="E134" s="387"/>
      <c r="F134" s="380"/>
      <c r="G134" s="229"/>
      <c r="H134" s="97"/>
    </row>
    <row r="135" spans="1:8" s="29" customFormat="1" ht="15.6" customHeight="1" x14ac:dyDescent="0.2">
      <c r="A135" s="83" t="s">
        <v>237</v>
      </c>
      <c r="B135" s="84">
        <v>64811</v>
      </c>
      <c r="C135" s="305"/>
      <c r="D135" s="307"/>
      <c r="E135" s="387">
        <v>8774</v>
      </c>
      <c r="F135" s="380">
        <v>3700</v>
      </c>
      <c r="G135" s="229"/>
      <c r="H135" s="97"/>
    </row>
    <row r="136" spans="1:8" s="29" customFormat="1" ht="15.6" customHeight="1" x14ac:dyDescent="0.2">
      <c r="A136" s="83" t="str">
        <f>MPSB!A136</f>
        <v>Tržby ostatné-dotácie z EÚ</v>
      </c>
      <c r="B136" s="84">
        <f>MPSB!B136</f>
        <v>64830</v>
      </c>
      <c r="C136" s="305">
        <v>69477</v>
      </c>
      <c r="D136" s="307">
        <v>4811</v>
      </c>
      <c r="E136" s="387"/>
      <c r="F136" s="380"/>
      <c r="G136" s="229"/>
      <c r="H136" s="97"/>
    </row>
    <row r="137" spans="1:8" s="29" customFormat="1" ht="15.6" customHeight="1" x14ac:dyDescent="0.2">
      <c r="A137" s="54" t="str">
        <f>MPSB!A137</f>
        <v>Bankové úroky - zdanené</v>
      </c>
      <c r="B137" s="30">
        <v>66210</v>
      </c>
      <c r="C137" s="305"/>
      <c r="D137" s="307"/>
      <c r="E137" s="387"/>
      <c r="F137" s="380"/>
      <c r="G137" s="229"/>
      <c r="H137" s="98"/>
    </row>
    <row r="138" spans="1:8" s="29" customFormat="1" ht="15.6" customHeight="1" x14ac:dyDescent="0.2">
      <c r="A138" s="54" t="str">
        <f>MPSB!A138</f>
        <v>Bankové úroky -  nezdanené</v>
      </c>
      <c r="B138" s="30">
        <f>MPSB!B138</f>
        <v>66211</v>
      </c>
      <c r="C138" s="305"/>
      <c r="D138" s="307"/>
      <c r="E138" s="387"/>
      <c r="F138" s="380"/>
      <c r="G138" s="229"/>
      <c r="H138" s="98"/>
    </row>
    <row r="139" spans="1:8" s="29" customFormat="1" ht="15.6" customHeight="1" thickBot="1" x14ac:dyDescent="0.25">
      <c r="A139" s="137" t="s">
        <v>141</v>
      </c>
      <c r="B139" s="138">
        <v>68410</v>
      </c>
      <c r="C139" s="310"/>
      <c r="D139" s="311"/>
      <c r="E139" s="388"/>
      <c r="F139" s="381"/>
      <c r="G139" s="369"/>
      <c r="H139" s="151"/>
    </row>
    <row r="140" spans="1:8" s="29" customFormat="1" ht="15.6" customHeight="1" thickTop="1" x14ac:dyDescent="0.2">
      <c r="A140" s="67" t="s">
        <v>142</v>
      </c>
      <c r="B140" s="48"/>
      <c r="C140" s="203">
        <f>SUM(C111:C139)</f>
        <v>836238</v>
      </c>
      <c r="D140" s="204">
        <f>SUM(D111:D139)</f>
        <v>427090</v>
      </c>
      <c r="E140" s="389">
        <f>SUM(E111:E139)</f>
        <v>247167</v>
      </c>
      <c r="F140" s="382">
        <f>SUM(F111:F139)</f>
        <v>272406</v>
      </c>
      <c r="G140" s="382">
        <f>SUM(G111:G139)</f>
        <v>22520</v>
      </c>
      <c r="H140" s="100"/>
    </row>
    <row r="141" spans="1:8" s="29" customFormat="1" ht="15.6" customHeight="1" x14ac:dyDescent="0.2">
      <c r="A141" s="57" t="s">
        <v>169</v>
      </c>
      <c r="B141" s="119"/>
      <c r="C141" s="205">
        <f>C140-C105</f>
        <v>74114</v>
      </c>
      <c r="D141" s="222">
        <f>D140-D105</f>
        <v>58906.570000000007</v>
      </c>
      <c r="E141" s="390">
        <f>E140-E105</f>
        <v>-0.16999999998370185</v>
      </c>
      <c r="F141" s="383">
        <f>F140-F105</f>
        <v>0</v>
      </c>
      <c r="G141" s="383">
        <f>G140-G105</f>
        <v>-1</v>
      </c>
      <c r="H141" s="129"/>
    </row>
    <row r="142" spans="1:8" s="29" customFormat="1" ht="16.149999999999999" customHeight="1" thickBot="1" x14ac:dyDescent="0.25">
      <c r="A142" s="130" t="s">
        <v>167</v>
      </c>
      <c r="B142" s="121"/>
      <c r="C142" s="202">
        <f>C140-C107</f>
        <v>-39647.045789458905</v>
      </c>
      <c r="D142" s="223">
        <f>D140-D107</f>
        <v>24099.370735387725</v>
      </c>
      <c r="E142" s="391">
        <f>E140-E107</f>
        <v>-20450.360296408646</v>
      </c>
      <c r="F142" s="384">
        <f>F140-F107</f>
        <v>-22141.931738957297</v>
      </c>
      <c r="G142" s="384">
        <f>G140-G107</f>
        <v>-2837.2278341481433</v>
      </c>
      <c r="H142" s="131"/>
    </row>
    <row r="143" spans="1:8" s="29" customFormat="1" ht="16.149999999999999" customHeight="1" x14ac:dyDescent="0.2">
      <c r="A143" s="19"/>
      <c r="B143" s="19"/>
      <c r="C143" s="181"/>
      <c r="D143" s="51"/>
      <c r="E143" s="51"/>
      <c r="F143" s="51"/>
      <c r="G143" s="51"/>
      <c r="H143" s="51"/>
    </row>
    <row r="144" spans="1:8" s="29" customFormat="1" ht="16.149999999999999" customHeight="1" x14ac:dyDescent="0.2">
      <c r="A144" s="19" t="str">
        <f>+MPSB!A144</f>
        <v>Vypracovala vedúca ES Mgr. Jana Zuberecová</v>
      </c>
      <c r="B144" s="19"/>
      <c r="C144" s="181"/>
      <c r="D144" s="51"/>
      <c r="E144" s="51"/>
      <c r="F144" s="51"/>
      <c r="G144" s="51"/>
      <c r="H144" s="29" t="str">
        <f>MPSB!H144</f>
        <v>Bc. Peter Novajovský</v>
      </c>
    </row>
    <row r="145" spans="1:29" s="29" customFormat="1" ht="16.149999999999999" customHeight="1" x14ac:dyDescent="0.2">
      <c r="A145" s="19" t="str">
        <f>+MPSB!A145</f>
        <v>V Spišskej Belej 04.04.2017</v>
      </c>
      <c r="B145" s="19"/>
      <c r="C145" s="181"/>
      <c r="D145" s="51"/>
      <c r="E145" s="51"/>
      <c r="F145" s="51"/>
      <c r="G145" s="51"/>
      <c r="H145" s="29" t="str">
        <f>MPSB!H145</f>
        <v>Konateľ spoločnosti</v>
      </c>
    </row>
    <row r="146" spans="1:29" s="3" customFormat="1" ht="11.25" x14ac:dyDescent="0.2">
      <c r="A146" s="1"/>
      <c r="B146" s="1"/>
      <c r="C146" s="182"/>
      <c r="D146" s="6"/>
      <c r="E146" s="6"/>
      <c r="F146" s="6"/>
      <c r="G146" s="6"/>
      <c r="H146" s="102"/>
    </row>
    <row r="147" spans="1:29" s="8" customFormat="1" x14ac:dyDescent="0.2">
      <c r="A147" s="7"/>
      <c r="B147" s="7"/>
      <c r="C147" s="183"/>
      <c r="H147" s="103"/>
    </row>
    <row r="148" spans="1:29" s="8" customFormat="1" x14ac:dyDescent="0.2">
      <c r="A148" s="7"/>
      <c r="B148" s="7"/>
      <c r="C148" s="183"/>
      <c r="H148" s="103"/>
    </row>
    <row r="149" spans="1:29" s="8" customFormat="1" x14ac:dyDescent="0.2">
      <c r="A149" s="7"/>
      <c r="B149" s="7"/>
      <c r="C149" s="183"/>
      <c r="D149" s="1"/>
      <c r="E149" s="1"/>
      <c r="F149" s="1"/>
      <c r="G149" s="1"/>
      <c r="H149" s="103"/>
    </row>
    <row r="150" spans="1:29" s="8" customFormat="1" x14ac:dyDescent="0.2">
      <c r="A150" s="7"/>
      <c r="B150" s="7"/>
      <c r="C150" s="183"/>
      <c r="D150" s="1"/>
      <c r="E150" s="1"/>
      <c r="F150" s="1"/>
      <c r="G150" s="1"/>
      <c r="H150" s="103"/>
    </row>
    <row r="151" spans="1:29" s="8" customFormat="1" x14ac:dyDescent="0.2">
      <c r="A151" s="7"/>
      <c r="B151" s="7"/>
      <c r="C151" s="183"/>
      <c r="D151" s="1"/>
      <c r="E151" s="1"/>
      <c r="F151" s="1"/>
      <c r="G151" s="1"/>
      <c r="H151" s="103"/>
    </row>
    <row r="152" spans="1:29" s="8" customFormat="1" x14ac:dyDescent="0.2">
      <c r="A152" s="7"/>
      <c r="B152" s="7"/>
      <c r="C152" s="183"/>
      <c r="D152" s="10"/>
      <c r="E152" s="10"/>
      <c r="F152" s="10"/>
      <c r="G152" s="10"/>
      <c r="H152" s="103"/>
    </row>
    <row r="153" spans="1:29" x14ac:dyDescent="0.2">
      <c r="A153" s="1"/>
      <c r="B153" s="1"/>
      <c r="C153" s="182"/>
      <c r="D153" s="11"/>
      <c r="E153" s="11"/>
      <c r="F153" s="11"/>
      <c r="G153" s="11"/>
    </row>
    <row r="154" spans="1:29" x14ac:dyDescent="0.2">
      <c r="A154" s="1"/>
      <c r="B154" s="1"/>
      <c r="C154" s="182"/>
      <c r="D154" s="11"/>
      <c r="E154" s="11"/>
      <c r="F154" s="11"/>
      <c r="G154" s="11"/>
    </row>
    <row r="155" spans="1:29" x14ac:dyDescent="0.2">
      <c r="A155" s="1"/>
      <c r="B155" s="1"/>
      <c r="C155" s="182"/>
      <c r="D155" s="11"/>
      <c r="E155" s="11"/>
      <c r="F155" s="11"/>
      <c r="G155" s="11"/>
    </row>
    <row r="156" spans="1:29" s="9" customFormat="1" x14ac:dyDescent="0.2">
      <c r="A156" s="1"/>
      <c r="B156" s="1"/>
      <c r="C156" s="182"/>
      <c r="D156" s="11"/>
      <c r="E156" s="11"/>
      <c r="F156" s="11"/>
      <c r="G156" s="11"/>
      <c r="H156" s="104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</row>
    <row r="157" spans="1:29" s="9" customFormat="1" x14ac:dyDescent="0.2">
      <c r="A157" s="1"/>
      <c r="B157" s="1"/>
      <c r="C157" s="182"/>
      <c r="D157" s="10"/>
      <c r="E157" s="10"/>
      <c r="F157" s="10"/>
      <c r="G157" s="10"/>
      <c r="H157" s="104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</row>
    <row r="158" spans="1:29" s="9" customFormat="1" x14ac:dyDescent="0.2">
      <c r="A158" s="1"/>
      <c r="B158" s="1"/>
      <c r="C158" s="182"/>
      <c r="D158" s="1"/>
      <c r="E158" s="1"/>
      <c r="F158" s="1"/>
      <c r="G158" s="1"/>
      <c r="H158" s="104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</row>
    <row r="159" spans="1:29" s="9" customFormat="1" x14ac:dyDescent="0.2">
      <c r="A159" s="1"/>
      <c r="B159" s="1"/>
      <c r="C159" s="182"/>
      <c r="D159" s="3"/>
      <c r="E159" s="3"/>
      <c r="F159" s="3"/>
      <c r="G159" s="3"/>
      <c r="H159" s="104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</row>
    <row r="160" spans="1:29" s="9" customFormat="1" x14ac:dyDescent="0.2">
      <c r="A160" s="1"/>
      <c r="B160" s="1"/>
      <c r="C160" s="182"/>
      <c r="D160" s="3"/>
      <c r="E160" s="3"/>
      <c r="F160" s="3"/>
      <c r="G160" s="3"/>
      <c r="H160" s="104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</row>
    <row r="161" spans="1:29" s="9" customFormat="1" x14ac:dyDescent="0.2">
      <c r="A161" s="1"/>
      <c r="B161" s="1"/>
      <c r="C161" s="182"/>
      <c r="D161" s="3"/>
      <c r="E161" s="3"/>
      <c r="F161" s="3"/>
      <c r="G161" s="3"/>
      <c r="H161" s="104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</row>
    <row r="162" spans="1:29" s="9" customFormat="1" x14ac:dyDescent="0.2">
      <c r="A162" s="1"/>
      <c r="B162" s="1"/>
      <c r="C162" s="182"/>
      <c r="D162" s="3"/>
      <c r="E162" s="3"/>
      <c r="F162" s="3"/>
      <c r="G162" s="3"/>
      <c r="H162" s="104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</row>
    <row r="163" spans="1:29" s="9" customFormat="1" x14ac:dyDescent="0.2">
      <c r="A163" s="1"/>
      <c r="B163" s="1"/>
      <c r="C163" s="182"/>
      <c r="D163" s="3"/>
      <c r="E163" s="3"/>
      <c r="F163" s="3"/>
      <c r="G163" s="3"/>
      <c r="H163" s="104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</row>
    <row r="164" spans="1:29" s="9" customFormat="1" x14ac:dyDescent="0.2">
      <c r="A164" s="1"/>
      <c r="B164" s="1"/>
      <c r="C164" s="182"/>
      <c r="D164" s="3"/>
      <c r="E164" s="3"/>
      <c r="F164" s="3"/>
      <c r="G164" s="3"/>
      <c r="H164" s="10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</row>
    <row r="165" spans="1:29" s="9" customFormat="1" x14ac:dyDescent="0.2">
      <c r="A165" s="1"/>
      <c r="B165" s="1"/>
      <c r="C165" s="182"/>
      <c r="D165" s="3"/>
      <c r="E165" s="3"/>
      <c r="F165" s="3"/>
      <c r="G165" s="3"/>
      <c r="H165" s="104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</row>
    <row r="166" spans="1:29" s="9" customFormat="1" x14ac:dyDescent="0.2">
      <c r="A166" s="1"/>
      <c r="B166" s="1"/>
      <c r="C166" s="182"/>
      <c r="D166" s="3"/>
      <c r="E166" s="3"/>
      <c r="F166" s="3"/>
      <c r="G166" s="3"/>
      <c r="H166" s="104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</row>
    <row r="167" spans="1:29" s="9" customFormat="1" x14ac:dyDescent="0.2">
      <c r="A167" s="1"/>
      <c r="B167" s="1"/>
      <c r="C167" s="182"/>
      <c r="D167" s="3"/>
      <c r="E167" s="3"/>
      <c r="F167" s="3"/>
      <c r="G167" s="3"/>
      <c r="H167" s="104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</row>
    <row r="168" spans="1:29" s="9" customFormat="1" x14ac:dyDescent="0.2">
      <c r="A168" s="1"/>
      <c r="B168" s="1"/>
      <c r="C168" s="182"/>
      <c r="D168" s="3"/>
      <c r="E168" s="3"/>
      <c r="F168" s="3"/>
      <c r="G168" s="3"/>
      <c r="H168" s="104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</row>
    <row r="169" spans="1:29" s="9" customFormat="1" x14ac:dyDescent="0.2">
      <c r="A169" s="1"/>
      <c r="B169" s="1"/>
      <c r="C169" s="182"/>
      <c r="D169" s="3"/>
      <c r="E169" s="3"/>
      <c r="F169" s="3"/>
      <c r="G169" s="3"/>
      <c r="H169" s="104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</row>
    <row r="170" spans="1:29" s="9" customFormat="1" x14ac:dyDescent="0.2">
      <c r="A170" s="1"/>
      <c r="B170" s="1"/>
      <c r="C170" s="182"/>
      <c r="D170" s="3"/>
      <c r="E170" s="3"/>
      <c r="F170" s="3"/>
      <c r="G170" s="3"/>
      <c r="H170" s="104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</row>
    <row r="171" spans="1:29" s="9" customFormat="1" x14ac:dyDescent="0.2">
      <c r="A171" s="1"/>
      <c r="B171" s="1"/>
      <c r="C171" s="182"/>
      <c r="D171" s="3"/>
      <c r="E171" s="3"/>
      <c r="F171" s="3"/>
      <c r="G171" s="3"/>
      <c r="H171" s="104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</row>
    <row r="172" spans="1:29" s="3" customFormat="1" x14ac:dyDescent="0.2">
      <c r="A172" s="1"/>
      <c r="B172" s="1"/>
      <c r="C172" s="182"/>
      <c r="H172" s="104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</row>
    <row r="173" spans="1:29" s="3" customFormat="1" x14ac:dyDescent="0.2">
      <c r="A173" s="1"/>
      <c r="B173" s="1"/>
      <c r="C173" s="182"/>
      <c r="H173" s="104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</row>
    <row r="174" spans="1:29" s="3" customFormat="1" x14ac:dyDescent="0.2">
      <c r="A174" s="1"/>
      <c r="B174" s="1"/>
      <c r="C174" s="182"/>
      <c r="H174" s="10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</row>
    <row r="175" spans="1:29" s="3" customFormat="1" x14ac:dyDescent="0.2">
      <c r="A175" s="1"/>
      <c r="B175" s="1"/>
      <c r="C175" s="182"/>
      <c r="H175" s="104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</row>
    <row r="176" spans="1:29" s="3" customFormat="1" x14ac:dyDescent="0.2">
      <c r="A176" s="1"/>
      <c r="B176" s="1"/>
      <c r="C176" s="182"/>
      <c r="H176" s="104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</row>
    <row r="177" spans="1:29" s="3" customFormat="1" x14ac:dyDescent="0.2">
      <c r="A177" s="1"/>
      <c r="B177" s="1"/>
      <c r="C177" s="182"/>
      <c r="H177" s="104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</row>
    <row r="178" spans="1:29" s="3" customFormat="1" x14ac:dyDescent="0.2">
      <c r="A178" s="1"/>
      <c r="B178" s="1"/>
      <c r="C178" s="182"/>
      <c r="H178" s="104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</row>
    <row r="179" spans="1:29" s="3" customFormat="1" x14ac:dyDescent="0.2">
      <c r="A179" s="1"/>
      <c r="B179" s="1"/>
      <c r="C179" s="182"/>
      <c r="H179" s="104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</row>
    <row r="180" spans="1:29" s="3" customFormat="1" x14ac:dyDescent="0.2">
      <c r="A180" s="1"/>
      <c r="B180" s="1"/>
      <c r="C180" s="182"/>
      <c r="H180" s="104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</row>
    <row r="181" spans="1:29" s="3" customFormat="1" x14ac:dyDescent="0.2">
      <c r="A181" s="1"/>
      <c r="B181" s="1"/>
      <c r="C181" s="182"/>
      <c r="H181" s="104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</row>
    <row r="182" spans="1:29" s="3" customFormat="1" x14ac:dyDescent="0.2">
      <c r="A182" s="1"/>
      <c r="B182" s="1"/>
      <c r="C182" s="182"/>
      <c r="H182" s="104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</row>
    <row r="183" spans="1:29" s="3" customFormat="1" x14ac:dyDescent="0.2">
      <c r="A183" s="1"/>
      <c r="B183" s="1"/>
      <c r="C183" s="182"/>
      <c r="H183" s="104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</row>
    <row r="184" spans="1:29" s="3" customFormat="1" x14ac:dyDescent="0.2">
      <c r="A184" s="1"/>
      <c r="B184" s="1"/>
      <c r="C184" s="182"/>
      <c r="H184" s="10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</row>
    <row r="185" spans="1:29" s="3" customFormat="1" x14ac:dyDescent="0.2">
      <c r="A185" s="1"/>
      <c r="B185" s="1"/>
      <c r="C185" s="182"/>
      <c r="H185" s="104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</row>
    <row r="186" spans="1:29" s="3" customFormat="1" x14ac:dyDescent="0.2">
      <c r="A186" s="1"/>
      <c r="B186" s="1"/>
      <c r="C186" s="182"/>
      <c r="H186" s="104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</row>
    <row r="187" spans="1:29" s="3" customFormat="1" x14ac:dyDescent="0.2">
      <c r="A187" s="1"/>
      <c r="B187" s="1"/>
      <c r="C187" s="182"/>
      <c r="H187" s="104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</row>
    <row r="188" spans="1:29" s="3" customFormat="1" x14ac:dyDescent="0.2">
      <c r="A188" s="1"/>
      <c r="B188" s="1"/>
      <c r="C188" s="182"/>
      <c r="H188" s="104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</row>
    <row r="189" spans="1:29" s="3" customFormat="1" x14ac:dyDescent="0.2">
      <c r="A189" s="1"/>
      <c r="B189" s="1"/>
      <c r="C189" s="182"/>
      <c r="H189" s="104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</row>
    <row r="190" spans="1:29" s="3" customFormat="1" x14ac:dyDescent="0.2">
      <c r="A190" s="1"/>
      <c r="B190" s="1"/>
      <c r="C190" s="182"/>
      <c r="H190" s="104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</row>
    <row r="191" spans="1:29" s="3" customFormat="1" x14ac:dyDescent="0.2">
      <c r="A191" s="1"/>
      <c r="B191" s="1"/>
      <c r="C191" s="182"/>
      <c r="H191" s="104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</row>
    <row r="192" spans="1:29" s="3" customFormat="1" x14ac:dyDescent="0.2">
      <c r="A192" s="1"/>
      <c r="B192" s="1"/>
      <c r="C192" s="182"/>
      <c r="H192" s="104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</row>
    <row r="193" spans="1:29" s="3" customFormat="1" x14ac:dyDescent="0.2">
      <c r="A193" s="1"/>
      <c r="B193" s="1"/>
      <c r="C193" s="182"/>
      <c r="H193" s="104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</row>
    <row r="194" spans="1:29" s="3" customFormat="1" x14ac:dyDescent="0.2">
      <c r="A194" s="1"/>
      <c r="B194" s="1"/>
      <c r="C194" s="182"/>
      <c r="H194" s="10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</row>
    <row r="195" spans="1:29" s="3" customFormat="1" x14ac:dyDescent="0.2">
      <c r="A195" s="1"/>
      <c r="B195" s="1"/>
      <c r="C195" s="182"/>
      <c r="H195" s="104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</row>
    <row r="196" spans="1:29" s="3" customFormat="1" x14ac:dyDescent="0.2">
      <c r="A196" s="1"/>
      <c r="B196" s="1"/>
      <c r="C196" s="182"/>
      <c r="H196" s="104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</row>
    <row r="197" spans="1:29" s="3" customFormat="1" x14ac:dyDescent="0.2">
      <c r="A197" s="1"/>
      <c r="B197" s="1"/>
      <c r="C197" s="182"/>
      <c r="H197" s="104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</row>
    <row r="198" spans="1:29" s="3" customFormat="1" x14ac:dyDescent="0.2">
      <c r="A198" s="1"/>
      <c r="B198" s="1"/>
      <c r="C198" s="182"/>
      <c r="H198" s="104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</row>
    <row r="199" spans="1:29" s="3" customFormat="1" x14ac:dyDescent="0.2">
      <c r="A199" s="1"/>
      <c r="B199" s="1"/>
      <c r="C199" s="182"/>
      <c r="H199" s="104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</row>
    <row r="200" spans="1:29" s="3" customFormat="1" x14ac:dyDescent="0.2">
      <c r="A200" s="1"/>
      <c r="B200" s="1"/>
      <c r="C200" s="182"/>
      <c r="H200" s="104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</row>
    <row r="201" spans="1:29" s="3" customFormat="1" x14ac:dyDescent="0.2">
      <c r="A201" s="1"/>
      <c r="B201" s="1"/>
      <c r="C201" s="182"/>
      <c r="H201" s="104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</row>
    <row r="202" spans="1:29" s="3" customFormat="1" x14ac:dyDescent="0.2">
      <c r="A202" s="1"/>
      <c r="B202" s="1"/>
      <c r="C202" s="182"/>
      <c r="H202" s="104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</row>
    <row r="203" spans="1:29" s="3" customFormat="1" x14ac:dyDescent="0.2">
      <c r="A203" s="1"/>
      <c r="B203" s="1"/>
      <c r="C203" s="182"/>
      <c r="H203" s="104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</row>
    <row r="204" spans="1:29" s="3" customFormat="1" x14ac:dyDescent="0.2">
      <c r="A204" s="1"/>
      <c r="B204" s="1"/>
      <c r="C204" s="182"/>
      <c r="H204" s="1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</row>
    <row r="205" spans="1:29" s="3" customFormat="1" x14ac:dyDescent="0.2">
      <c r="A205" s="1"/>
      <c r="B205" s="1"/>
      <c r="C205" s="182"/>
      <c r="H205" s="104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</row>
    <row r="206" spans="1:29" s="3" customFormat="1" x14ac:dyDescent="0.2">
      <c r="A206" s="1"/>
      <c r="B206" s="1"/>
      <c r="C206" s="182"/>
      <c r="H206" s="104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</row>
    <row r="207" spans="1:29" s="3" customFormat="1" x14ac:dyDescent="0.2">
      <c r="A207" s="1"/>
      <c r="B207" s="1"/>
      <c r="C207" s="182"/>
      <c r="H207" s="104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</row>
    <row r="208" spans="1:29" s="3" customFormat="1" x14ac:dyDescent="0.2">
      <c r="A208" s="1"/>
      <c r="B208" s="1"/>
      <c r="C208" s="182"/>
      <c r="H208" s="104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</row>
    <row r="209" spans="1:29" s="3" customFormat="1" x14ac:dyDescent="0.2">
      <c r="A209" s="1"/>
      <c r="B209" s="1"/>
      <c r="C209" s="182"/>
      <c r="H209" s="104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</row>
    <row r="210" spans="1:29" s="3" customFormat="1" x14ac:dyDescent="0.2">
      <c r="A210" s="1"/>
      <c r="B210" s="1"/>
      <c r="C210" s="182"/>
      <c r="H210" s="104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</row>
    <row r="211" spans="1:29" s="3" customFormat="1" x14ac:dyDescent="0.2">
      <c r="A211" s="1"/>
      <c r="B211" s="1"/>
      <c r="C211" s="182"/>
      <c r="H211" s="104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</row>
    <row r="212" spans="1:29" s="3" customFormat="1" x14ac:dyDescent="0.2">
      <c r="A212" s="1"/>
      <c r="B212" s="1"/>
      <c r="C212" s="182"/>
      <c r="H212" s="104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</row>
    <row r="213" spans="1:29" s="3" customFormat="1" x14ac:dyDescent="0.2">
      <c r="A213" s="1"/>
      <c r="B213" s="1"/>
      <c r="C213" s="182"/>
      <c r="H213" s="104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</row>
    <row r="214" spans="1:29" s="3" customFormat="1" x14ac:dyDescent="0.2">
      <c r="A214" s="1"/>
      <c r="B214" s="1"/>
      <c r="C214" s="182"/>
      <c r="H214" s="10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</row>
    <row r="215" spans="1:29" s="3" customFormat="1" x14ac:dyDescent="0.2">
      <c r="A215" s="1"/>
      <c r="B215" s="1"/>
      <c r="C215" s="182"/>
      <c r="H215" s="104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</row>
    <row r="216" spans="1:29" s="3" customFormat="1" x14ac:dyDescent="0.2">
      <c r="A216" s="1"/>
      <c r="B216" s="1"/>
      <c r="C216" s="182"/>
      <c r="H216" s="104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</row>
    <row r="217" spans="1:29" s="3" customFormat="1" x14ac:dyDescent="0.2">
      <c r="A217" s="1"/>
      <c r="B217" s="1"/>
      <c r="C217" s="182"/>
      <c r="H217" s="104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</row>
    <row r="218" spans="1:29" s="3" customFormat="1" x14ac:dyDescent="0.2">
      <c r="A218" s="1"/>
      <c r="B218" s="1"/>
      <c r="C218" s="182"/>
      <c r="H218" s="104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</row>
    <row r="219" spans="1:29" s="3" customFormat="1" x14ac:dyDescent="0.2">
      <c r="A219" s="1"/>
      <c r="B219" s="1"/>
      <c r="C219" s="182"/>
      <c r="H219" s="104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</row>
    <row r="220" spans="1:29" s="3" customFormat="1" x14ac:dyDescent="0.2">
      <c r="A220" s="1"/>
      <c r="B220" s="1"/>
      <c r="C220" s="182"/>
      <c r="H220" s="104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</row>
    <row r="221" spans="1:29" s="3" customFormat="1" x14ac:dyDescent="0.2">
      <c r="A221" s="1"/>
      <c r="B221" s="1"/>
      <c r="C221" s="182"/>
      <c r="H221" s="104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</row>
    <row r="222" spans="1:29" s="3" customFormat="1" x14ac:dyDescent="0.2">
      <c r="A222" s="1"/>
      <c r="B222" s="1"/>
      <c r="C222" s="182"/>
      <c r="H222" s="104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</row>
    <row r="223" spans="1:29" s="3" customFormat="1" x14ac:dyDescent="0.2">
      <c r="A223" s="1"/>
      <c r="B223" s="1"/>
      <c r="C223" s="182"/>
      <c r="H223" s="104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</row>
    <row r="224" spans="1:29" s="3" customFormat="1" x14ac:dyDescent="0.2">
      <c r="A224" s="1"/>
      <c r="B224" s="1"/>
      <c r="C224" s="182"/>
      <c r="H224" s="10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</row>
    <row r="225" spans="1:29" s="3" customFormat="1" x14ac:dyDescent="0.2">
      <c r="A225" s="1"/>
      <c r="B225" s="1"/>
      <c r="C225" s="182"/>
      <c r="H225" s="104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</row>
    <row r="226" spans="1:29" s="3" customFormat="1" x14ac:dyDescent="0.2">
      <c r="A226" s="1"/>
      <c r="B226" s="1"/>
      <c r="C226" s="182"/>
      <c r="H226" s="104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</row>
    <row r="227" spans="1:29" s="3" customFormat="1" x14ac:dyDescent="0.2">
      <c r="A227" s="1"/>
      <c r="B227" s="1"/>
      <c r="C227" s="182"/>
      <c r="H227" s="104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</row>
    <row r="228" spans="1:29" s="3" customFormat="1" x14ac:dyDescent="0.2">
      <c r="A228" s="1"/>
      <c r="B228" s="1"/>
      <c r="C228" s="182"/>
      <c r="H228" s="104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</row>
    <row r="229" spans="1:29" s="3" customFormat="1" x14ac:dyDescent="0.2">
      <c r="A229" s="1"/>
      <c r="B229" s="1"/>
      <c r="C229" s="182"/>
      <c r="H229" s="104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</row>
    <row r="230" spans="1:29" s="3" customFormat="1" x14ac:dyDescent="0.2">
      <c r="A230" s="1"/>
      <c r="B230" s="1"/>
      <c r="C230" s="182"/>
      <c r="H230" s="104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</row>
    <row r="231" spans="1:29" s="3" customFormat="1" x14ac:dyDescent="0.2">
      <c r="A231" s="1"/>
      <c r="B231" s="1"/>
      <c r="C231" s="182"/>
      <c r="H231" s="104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</row>
    <row r="232" spans="1:29" s="3" customFormat="1" x14ac:dyDescent="0.2">
      <c r="A232" s="1"/>
      <c r="B232" s="1"/>
      <c r="C232" s="182"/>
      <c r="H232" s="104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</row>
    <row r="233" spans="1:29" s="3" customFormat="1" x14ac:dyDescent="0.2">
      <c r="A233" s="1"/>
      <c r="B233" s="1"/>
      <c r="C233" s="182"/>
      <c r="H233" s="104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</row>
    <row r="234" spans="1:29" s="3" customFormat="1" x14ac:dyDescent="0.2">
      <c r="A234" s="1"/>
      <c r="B234" s="1"/>
      <c r="C234" s="182"/>
      <c r="H234" s="10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</row>
    <row r="235" spans="1:29" s="3" customFormat="1" x14ac:dyDescent="0.2">
      <c r="A235" s="1"/>
      <c r="B235" s="1"/>
      <c r="C235" s="182"/>
      <c r="H235" s="104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</row>
    <row r="236" spans="1:29" s="3" customFormat="1" x14ac:dyDescent="0.2">
      <c r="A236" s="1"/>
      <c r="B236" s="1"/>
      <c r="C236" s="182"/>
      <c r="H236" s="104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</row>
    <row r="237" spans="1:29" s="3" customFormat="1" x14ac:dyDescent="0.2">
      <c r="A237" s="1"/>
      <c r="B237" s="1"/>
      <c r="C237" s="182"/>
      <c r="H237" s="104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</row>
    <row r="238" spans="1:29" s="3" customFormat="1" x14ac:dyDescent="0.2">
      <c r="A238" s="1"/>
      <c r="B238" s="1"/>
      <c r="C238" s="182"/>
      <c r="H238" s="104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</row>
    <row r="239" spans="1:29" s="3" customFormat="1" x14ac:dyDescent="0.2">
      <c r="A239" s="1"/>
      <c r="B239" s="1"/>
      <c r="C239" s="182"/>
      <c r="H239" s="104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</row>
    <row r="240" spans="1:29" s="3" customFormat="1" x14ac:dyDescent="0.2">
      <c r="A240" s="1"/>
      <c r="B240" s="1"/>
      <c r="C240" s="182"/>
      <c r="H240" s="104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</row>
    <row r="241" spans="1:29" s="3" customFormat="1" x14ac:dyDescent="0.2">
      <c r="A241" s="1"/>
      <c r="B241" s="1"/>
      <c r="C241" s="182"/>
      <c r="H241" s="104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</row>
    <row r="242" spans="1:29" s="3" customFormat="1" x14ac:dyDescent="0.2">
      <c r="A242" s="1"/>
      <c r="B242" s="1"/>
      <c r="C242" s="182"/>
      <c r="H242" s="104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</row>
    <row r="243" spans="1:29" s="3" customFormat="1" x14ac:dyDescent="0.2">
      <c r="A243" s="1"/>
      <c r="B243" s="1"/>
      <c r="C243" s="182"/>
      <c r="H243" s="104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</row>
    <row r="244" spans="1:29" s="3" customFormat="1" x14ac:dyDescent="0.2">
      <c r="A244" s="1"/>
      <c r="B244" s="1"/>
      <c r="C244" s="182"/>
      <c r="H244" s="10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</row>
    <row r="245" spans="1:29" s="3" customFormat="1" x14ac:dyDescent="0.2">
      <c r="A245" s="1"/>
      <c r="B245" s="1"/>
      <c r="C245" s="182"/>
      <c r="H245" s="104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</row>
    <row r="246" spans="1:29" s="3" customFormat="1" x14ac:dyDescent="0.2">
      <c r="A246" s="1"/>
      <c r="B246" s="1"/>
      <c r="C246" s="182"/>
      <c r="H246" s="104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</row>
    <row r="247" spans="1:29" s="3" customFormat="1" x14ac:dyDescent="0.2">
      <c r="A247" s="1"/>
      <c r="B247" s="1"/>
      <c r="C247" s="182"/>
      <c r="H247" s="104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</row>
    <row r="248" spans="1:29" s="3" customFormat="1" x14ac:dyDescent="0.2">
      <c r="A248" s="1"/>
      <c r="B248" s="1"/>
      <c r="C248" s="182"/>
      <c r="H248" s="104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</row>
    <row r="249" spans="1:29" s="3" customFormat="1" x14ac:dyDescent="0.2">
      <c r="A249" s="1"/>
      <c r="B249" s="1"/>
      <c r="C249" s="182"/>
      <c r="H249" s="104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</row>
    <row r="250" spans="1:29" s="3" customFormat="1" x14ac:dyDescent="0.2">
      <c r="A250" s="1"/>
      <c r="B250" s="1"/>
      <c r="C250" s="182"/>
      <c r="H250" s="104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</row>
    <row r="251" spans="1:29" s="3" customFormat="1" x14ac:dyDescent="0.2">
      <c r="A251" s="1"/>
      <c r="B251" s="1"/>
      <c r="C251" s="182"/>
      <c r="H251" s="104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</row>
    <row r="252" spans="1:29" s="3" customFormat="1" x14ac:dyDescent="0.2">
      <c r="A252" s="1"/>
      <c r="B252" s="1"/>
      <c r="C252" s="182"/>
      <c r="H252" s="104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</row>
    <row r="253" spans="1:29" s="3" customFormat="1" x14ac:dyDescent="0.2">
      <c r="A253" s="1"/>
      <c r="B253" s="1"/>
      <c r="C253" s="182"/>
      <c r="H253" s="104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</row>
    <row r="254" spans="1:29" s="3" customFormat="1" x14ac:dyDescent="0.2">
      <c r="A254" s="1"/>
      <c r="B254" s="1"/>
      <c r="C254" s="182"/>
      <c r="H254" s="10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</row>
    <row r="255" spans="1:29" s="3" customFormat="1" x14ac:dyDescent="0.2">
      <c r="A255" s="1"/>
      <c r="B255" s="1"/>
      <c r="C255" s="182"/>
      <c r="H255" s="104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</row>
    <row r="256" spans="1:29" s="3" customFormat="1" x14ac:dyDescent="0.2">
      <c r="A256" s="1"/>
      <c r="B256" s="1"/>
      <c r="C256" s="182"/>
      <c r="H256" s="104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</row>
    <row r="257" spans="1:29" s="3" customFormat="1" x14ac:dyDescent="0.2">
      <c r="A257" s="1"/>
      <c r="B257" s="1"/>
      <c r="C257" s="182"/>
      <c r="H257" s="104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</row>
    <row r="258" spans="1:29" s="3" customFormat="1" x14ac:dyDescent="0.2">
      <c r="A258" s="1"/>
      <c r="B258" s="1"/>
      <c r="C258" s="182"/>
      <c r="H258" s="104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</row>
    <row r="259" spans="1:29" s="3" customFormat="1" x14ac:dyDescent="0.2">
      <c r="A259" s="1"/>
      <c r="B259" s="1"/>
      <c r="C259" s="182"/>
      <c r="H259" s="104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</row>
    <row r="260" spans="1:29" s="3" customFormat="1" x14ac:dyDescent="0.2">
      <c r="A260" s="1"/>
      <c r="B260" s="1"/>
      <c r="C260" s="182"/>
      <c r="H260" s="104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</row>
    <row r="261" spans="1:29" s="3" customFormat="1" x14ac:dyDescent="0.2">
      <c r="A261" s="1"/>
      <c r="B261" s="1"/>
      <c r="C261" s="182"/>
      <c r="H261" s="104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</row>
    <row r="262" spans="1:29" s="3" customFormat="1" x14ac:dyDescent="0.2">
      <c r="A262" s="1"/>
      <c r="B262" s="1"/>
      <c r="C262" s="182"/>
      <c r="H262" s="104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</row>
    <row r="263" spans="1:29" s="3" customFormat="1" x14ac:dyDescent="0.2">
      <c r="A263" s="1"/>
      <c r="B263" s="1"/>
      <c r="C263" s="182"/>
      <c r="H263" s="104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</row>
  </sheetData>
  <pageMargins left="7.874015748031496E-2" right="0" top="0.51181102362204722" bottom="0.82677165354330717" header="0.51181102362204722" footer="0.1574803149606299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263"/>
  <sheetViews>
    <sheetView zoomScale="84" zoomScaleNormal="84" zoomScaleSheetLayoutView="75" workbookViewId="0">
      <selection activeCell="I57" sqref="I57"/>
    </sheetView>
  </sheetViews>
  <sheetFormatPr defaultRowHeight="12.75" x14ac:dyDescent="0.2"/>
  <cols>
    <col min="1" max="1" width="33.7109375" style="3" customWidth="1"/>
    <col min="2" max="2" width="9.5703125" style="3" customWidth="1"/>
    <col min="3" max="3" width="11.28515625" style="92" customWidth="1"/>
    <col min="4" max="4" width="11.5703125" style="9" customWidth="1"/>
    <col min="5" max="5" width="11" style="9" customWidth="1"/>
    <col min="6" max="7" width="9.85546875" style="9" customWidth="1"/>
    <col min="8" max="8" width="34.85546875" style="115" customWidth="1"/>
    <col min="9" max="9" width="9.140625" customWidth="1"/>
  </cols>
  <sheetData>
    <row r="1" spans="1:9" s="3" customFormat="1" ht="19.149999999999999" customHeight="1" x14ac:dyDescent="0.2">
      <c r="A1" s="22" t="s">
        <v>0</v>
      </c>
      <c r="B1" s="22"/>
      <c r="C1" s="185"/>
      <c r="D1" s="22"/>
      <c r="E1" s="22"/>
      <c r="F1" s="22"/>
      <c r="G1" s="22"/>
      <c r="H1" s="105"/>
    </row>
    <row r="2" spans="1:9" s="3" customFormat="1" ht="19.149999999999999" customHeight="1" x14ac:dyDescent="0.2">
      <c r="A2" s="22"/>
      <c r="B2" s="50" t="s">
        <v>146</v>
      </c>
      <c r="C2" s="186"/>
      <c r="D2" s="74" t="str">
        <f>MPSB!D2</f>
        <v>MESIAC Január 2017</v>
      </c>
      <c r="E2" s="74"/>
      <c r="F2" s="74"/>
      <c r="G2" s="74"/>
      <c r="H2" s="106"/>
    </row>
    <row r="3" spans="1:9" s="3" customFormat="1" ht="19.149999999999999" customHeight="1" thickBot="1" x14ac:dyDescent="0.25">
      <c r="A3" s="22" t="s">
        <v>264</v>
      </c>
      <c r="B3" s="25"/>
      <c r="C3" s="185"/>
      <c r="D3" s="80"/>
      <c r="E3" s="80"/>
      <c r="F3" s="80"/>
      <c r="G3" s="80"/>
      <c r="H3" s="107"/>
    </row>
    <row r="4" spans="1:9" s="3" customFormat="1" ht="28.5" customHeight="1" thickBot="1" x14ac:dyDescent="0.25">
      <c r="A4" s="260" t="s">
        <v>2</v>
      </c>
      <c r="B4" s="261" t="s">
        <v>3</v>
      </c>
      <c r="C4" s="315" t="str">
        <f>MPSB!C4</f>
        <v>Skutočnosť 2014</v>
      </c>
      <c r="D4" s="302" t="str">
        <f>MPSB!D4</f>
        <v>Skutočnosť 2015</v>
      </c>
      <c r="E4" s="401" t="str">
        <f>MPSB!E4</f>
        <v>Skutočnosť 2016</v>
      </c>
      <c r="F4" s="392" t="s">
        <v>248</v>
      </c>
      <c r="G4" s="262" t="str">
        <f>MPSB!G4</f>
        <v>Plnenie 2017</v>
      </c>
      <c r="H4" s="276" t="s">
        <v>144</v>
      </c>
    </row>
    <row r="5" spans="1:9" s="3" customFormat="1" ht="15.6" customHeight="1" thickTop="1" x14ac:dyDescent="0.2">
      <c r="A5" s="277" t="s">
        <v>4</v>
      </c>
      <c r="B5" s="44">
        <v>50110</v>
      </c>
      <c r="C5" s="314"/>
      <c r="D5" s="314"/>
      <c r="E5" s="408"/>
      <c r="F5" s="406"/>
      <c r="G5" s="374"/>
      <c r="H5" s="155"/>
    </row>
    <row r="6" spans="1:9" s="3" customFormat="1" ht="15.6" customHeight="1" x14ac:dyDescent="0.2">
      <c r="A6" s="235" t="s">
        <v>5</v>
      </c>
      <c r="B6" s="30">
        <v>50120</v>
      </c>
      <c r="C6" s="307"/>
      <c r="D6" s="307"/>
      <c r="E6" s="387"/>
      <c r="F6" s="380"/>
      <c r="G6" s="229"/>
      <c r="H6" s="150"/>
    </row>
    <row r="7" spans="1:9" s="3" customFormat="1" ht="15.6" customHeight="1" x14ac:dyDescent="0.2">
      <c r="A7" s="235" t="s">
        <v>6</v>
      </c>
      <c r="B7" s="30">
        <v>50130</v>
      </c>
      <c r="C7" s="307">
        <v>470</v>
      </c>
      <c r="D7" s="307">
        <v>421</v>
      </c>
      <c r="E7" s="387">
        <v>1079</v>
      </c>
      <c r="F7" s="380">
        <v>2000</v>
      </c>
      <c r="G7" s="229">
        <v>10</v>
      </c>
      <c r="H7" s="156"/>
    </row>
    <row r="8" spans="1:9" s="3" customFormat="1" ht="15.6" customHeight="1" x14ac:dyDescent="0.2">
      <c r="A8" s="235" t="s">
        <v>7</v>
      </c>
      <c r="B8" s="30">
        <v>50140</v>
      </c>
      <c r="C8" s="307">
        <v>3367</v>
      </c>
      <c r="D8" s="307">
        <v>5597</v>
      </c>
      <c r="E8" s="387">
        <v>6727</v>
      </c>
      <c r="F8" s="380">
        <v>7000</v>
      </c>
      <c r="G8" s="229">
        <v>199</v>
      </c>
      <c r="H8" s="156" t="s">
        <v>235</v>
      </c>
    </row>
    <row r="9" spans="1:9" s="3" customFormat="1" ht="15.6" customHeight="1" x14ac:dyDescent="0.2">
      <c r="A9" s="235" t="s">
        <v>10</v>
      </c>
      <c r="B9" s="30">
        <v>50150</v>
      </c>
      <c r="C9" s="307">
        <v>978</v>
      </c>
      <c r="D9" s="307">
        <v>633</v>
      </c>
      <c r="E9" s="387"/>
      <c r="F9" s="380">
        <v>2000</v>
      </c>
      <c r="G9" s="229"/>
      <c r="H9" s="156"/>
    </row>
    <row r="10" spans="1:9" s="3" customFormat="1" ht="15.6" customHeight="1" x14ac:dyDescent="0.2">
      <c r="A10" s="235" t="s">
        <v>11</v>
      </c>
      <c r="B10" s="30">
        <v>50160</v>
      </c>
      <c r="C10" s="307">
        <v>30416</v>
      </c>
      <c r="D10" s="307">
        <v>27289</v>
      </c>
      <c r="E10" s="387">
        <v>26543</v>
      </c>
      <c r="F10" s="380">
        <v>27000</v>
      </c>
      <c r="G10" s="229">
        <v>2132</v>
      </c>
      <c r="H10" s="156" t="s">
        <v>12</v>
      </c>
    </row>
    <row r="11" spans="1:9" s="3" customFormat="1" ht="15.6" customHeight="1" x14ac:dyDescent="0.2">
      <c r="A11" s="235" t="s">
        <v>15</v>
      </c>
      <c r="B11" s="30">
        <v>50161</v>
      </c>
      <c r="C11" s="307">
        <v>124</v>
      </c>
      <c r="D11" s="307">
        <v>1742</v>
      </c>
      <c r="E11" s="387">
        <v>970</v>
      </c>
      <c r="F11" s="380">
        <v>1000</v>
      </c>
      <c r="G11" s="229">
        <v>32</v>
      </c>
      <c r="H11" s="156"/>
    </row>
    <row r="12" spans="1:9" s="3" customFormat="1" ht="15.6" customHeight="1" x14ac:dyDescent="0.2">
      <c r="A12" s="235" t="s">
        <v>16</v>
      </c>
      <c r="B12" s="30">
        <v>50162</v>
      </c>
      <c r="C12" s="307">
        <v>642</v>
      </c>
      <c r="D12" s="307">
        <v>751</v>
      </c>
      <c r="E12" s="387">
        <v>730</v>
      </c>
      <c r="F12" s="380">
        <v>1000</v>
      </c>
      <c r="G12" s="229">
        <v>325</v>
      </c>
      <c r="H12" s="156"/>
    </row>
    <row r="13" spans="1:9" s="3" customFormat="1" ht="15.6" customHeight="1" x14ac:dyDescent="0.2">
      <c r="A13" s="235" t="s">
        <v>17</v>
      </c>
      <c r="B13" s="30">
        <v>50170</v>
      </c>
      <c r="C13" s="307">
        <v>3116</v>
      </c>
      <c r="D13" s="307">
        <v>4020</v>
      </c>
      <c r="E13" s="387">
        <v>5177</v>
      </c>
      <c r="F13" s="380">
        <v>5500</v>
      </c>
      <c r="G13" s="229"/>
      <c r="H13" s="156" t="s">
        <v>207</v>
      </c>
    </row>
    <row r="14" spans="1:9" s="3" customFormat="1" ht="15.6" customHeight="1" x14ac:dyDescent="0.2">
      <c r="A14" s="235" t="s">
        <v>20</v>
      </c>
      <c r="B14" s="30">
        <v>50171</v>
      </c>
      <c r="C14" s="307">
        <v>1128</v>
      </c>
      <c r="D14" s="307">
        <v>1177</v>
      </c>
      <c r="E14" s="387">
        <v>1122</v>
      </c>
      <c r="F14" s="380">
        <v>1200</v>
      </c>
      <c r="G14" s="229">
        <v>38</v>
      </c>
      <c r="H14" s="156" t="s">
        <v>21</v>
      </c>
      <c r="I14" s="92"/>
    </row>
    <row r="15" spans="1:9" s="3" customFormat="1" ht="15.6" customHeight="1" x14ac:dyDescent="0.2">
      <c r="A15" s="235" t="s">
        <v>22</v>
      </c>
      <c r="B15" s="30">
        <v>50172</v>
      </c>
      <c r="C15" s="307">
        <v>62</v>
      </c>
      <c r="D15" s="307">
        <v>6</v>
      </c>
      <c r="E15" s="387">
        <v>42</v>
      </c>
      <c r="F15" s="380">
        <v>50</v>
      </c>
      <c r="G15" s="229"/>
      <c r="H15" s="156"/>
    </row>
    <row r="16" spans="1:9" s="3" customFormat="1" ht="15.6" customHeight="1" x14ac:dyDescent="0.2">
      <c r="A16" s="235" t="s">
        <v>23</v>
      </c>
      <c r="B16" s="30">
        <v>50173</v>
      </c>
      <c r="C16" s="307">
        <v>15</v>
      </c>
      <c r="D16" s="307"/>
      <c r="E16" s="387"/>
      <c r="F16" s="380"/>
      <c r="G16" s="229"/>
      <c r="H16" s="156"/>
    </row>
    <row r="17" spans="1:8" s="3" customFormat="1" ht="15.6" customHeight="1" x14ac:dyDescent="0.2">
      <c r="A17" s="235" t="s">
        <v>24</v>
      </c>
      <c r="B17" s="30">
        <v>50174</v>
      </c>
      <c r="C17" s="307"/>
      <c r="D17" s="307"/>
      <c r="E17" s="387"/>
      <c r="F17" s="380"/>
      <c r="G17" s="229"/>
      <c r="H17" s="156"/>
    </row>
    <row r="18" spans="1:8" s="3" customFormat="1" ht="15.6" customHeight="1" x14ac:dyDescent="0.2">
      <c r="A18" s="235" t="str">
        <f>MPSB!A18</f>
        <v>Spotreba DHIM do1 700€</v>
      </c>
      <c r="B18" s="30">
        <v>50175</v>
      </c>
      <c r="C18" s="307"/>
      <c r="D18" s="307"/>
      <c r="E18" s="387"/>
      <c r="F18" s="380"/>
      <c r="G18" s="229"/>
      <c r="H18" s="156" t="s">
        <v>26</v>
      </c>
    </row>
    <row r="19" spans="1:8" s="3" customFormat="1" ht="15.6" customHeight="1" x14ac:dyDescent="0.2">
      <c r="A19" s="235" t="s">
        <v>28</v>
      </c>
      <c r="B19" s="30">
        <v>50180</v>
      </c>
      <c r="C19" s="307"/>
      <c r="D19" s="307"/>
      <c r="E19" s="387"/>
      <c r="F19" s="380"/>
      <c r="G19" s="229"/>
      <c r="H19" s="156"/>
    </row>
    <row r="20" spans="1:8" s="3" customFormat="1" ht="15.6" customHeight="1" x14ac:dyDescent="0.2">
      <c r="A20" s="235" t="s">
        <v>29</v>
      </c>
      <c r="B20" s="30">
        <v>50188</v>
      </c>
      <c r="C20" s="307"/>
      <c r="D20" s="307"/>
      <c r="E20" s="387">
        <v>4217</v>
      </c>
      <c r="F20" s="380">
        <v>4000</v>
      </c>
      <c r="G20" s="229"/>
      <c r="H20" s="156" t="s">
        <v>30</v>
      </c>
    </row>
    <row r="21" spans="1:8" s="3" customFormat="1" ht="15.6" customHeight="1" x14ac:dyDescent="0.2">
      <c r="A21" s="237" t="s">
        <v>32</v>
      </c>
      <c r="B21" s="86">
        <v>50190</v>
      </c>
      <c r="C21" s="307"/>
      <c r="D21" s="307"/>
      <c r="E21" s="387"/>
      <c r="F21" s="380"/>
      <c r="G21" s="229"/>
      <c r="H21" s="156"/>
    </row>
    <row r="22" spans="1:8" s="3" customFormat="1" ht="15.6" customHeight="1" x14ac:dyDescent="0.2">
      <c r="A22" s="237" t="s">
        <v>220</v>
      </c>
      <c r="B22" s="86">
        <v>50199</v>
      </c>
      <c r="C22" s="307"/>
      <c r="D22" s="307"/>
      <c r="E22" s="387"/>
      <c r="F22" s="380"/>
      <c r="G22" s="229"/>
      <c r="H22" s="156"/>
    </row>
    <row r="23" spans="1:8" s="3" customFormat="1" ht="15.6" customHeight="1" x14ac:dyDescent="0.2">
      <c r="A23" s="237" t="s">
        <v>33</v>
      </c>
      <c r="B23" s="86">
        <v>50210</v>
      </c>
      <c r="C23" s="307">
        <v>2624</v>
      </c>
      <c r="D23" s="307">
        <v>2158</v>
      </c>
      <c r="E23" s="387">
        <v>2484</v>
      </c>
      <c r="F23" s="380">
        <v>2500</v>
      </c>
      <c r="G23" s="229">
        <v>387</v>
      </c>
      <c r="H23" s="156" t="s">
        <v>208</v>
      </c>
    </row>
    <row r="24" spans="1:8" s="3" customFormat="1" ht="15.6" customHeight="1" x14ac:dyDescent="0.2">
      <c r="A24" s="237" t="s">
        <v>34</v>
      </c>
      <c r="B24" s="86">
        <v>50220</v>
      </c>
      <c r="C24" s="307"/>
      <c r="D24" s="307"/>
      <c r="E24" s="387"/>
      <c r="F24" s="380"/>
      <c r="G24" s="229"/>
      <c r="H24" s="156"/>
    </row>
    <row r="25" spans="1:8" s="3" customFormat="1" ht="15.6" customHeight="1" x14ac:dyDescent="0.2">
      <c r="A25" s="237" t="s">
        <v>35</v>
      </c>
      <c r="B25" s="86">
        <v>50230</v>
      </c>
      <c r="C25" s="307"/>
      <c r="D25" s="307"/>
      <c r="E25" s="387"/>
      <c r="F25" s="380"/>
      <c r="G25" s="229"/>
      <c r="H25" s="156"/>
    </row>
    <row r="26" spans="1:8" s="3" customFormat="1" ht="15.6" customHeight="1" x14ac:dyDescent="0.2">
      <c r="A26" s="237" t="s">
        <v>36</v>
      </c>
      <c r="B26" s="86">
        <v>50310</v>
      </c>
      <c r="C26" s="307"/>
      <c r="D26" s="307"/>
      <c r="E26" s="387"/>
      <c r="F26" s="380"/>
      <c r="G26" s="229"/>
      <c r="H26" s="156"/>
    </row>
    <row r="27" spans="1:8" s="3" customFormat="1" ht="15.6" customHeight="1" x14ac:dyDescent="0.2">
      <c r="A27" s="237" t="s">
        <v>234</v>
      </c>
      <c r="B27" s="86">
        <v>51110</v>
      </c>
      <c r="C27" s="307"/>
      <c r="D27" s="307"/>
      <c r="E27" s="387"/>
      <c r="F27" s="380"/>
      <c r="G27" s="229"/>
      <c r="H27" s="156"/>
    </row>
    <row r="28" spans="1:8" s="3" customFormat="1" ht="15.6" customHeight="1" x14ac:dyDescent="0.2">
      <c r="A28" s="237" t="s">
        <v>37</v>
      </c>
      <c r="B28" s="86">
        <v>51111</v>
      </c>
      <c r="C28" s="307">
        <v>1809</v>
      </c>
      <c r="D28" s="307">
        <v>68</v>
      </c>
      <c r="E28" s="387">
        <v>5316</v>
      </c>
      <c r="F28" s="380">
        <v>6000</v>
      </c>
      <c r="G28" s="229"/>
      <c r="H28" s="156" t="s">
        <v>38</v>
      </c>
    </row>
    <row r="29" spans="1:8" s="3" customFormat="1" ht="15.6" customHeight="1" x14ac:dyDescent="0.2">
      <c r="A29" s="237" t="s">
        <v>39</v>
      </c>
      <c r="B29" s="86">
        <v>51199</v>
      </c>
      <c r="C29" s="307"/>
      <c r="D29" s="307"/>
      <c r="E29" s="387"/>
      <c r="F29" s="380"/>
      <c r="G29" s="229"/>
      <c r="H29" s="156"/>
    </row>
    <row r="30" spans="1:8" s="3" customFormat="1" ht="15.6" customHeight="1" x14ac:dyDescent="0.2">
      <c r="A30" s="237" t="s">
        <v>40</v>
      </c>
      <c r="B30" s="86">
        <v>51210</v>
      </c>
      <c r="C30" s="307"/>
      <c r="D30" s="307">
        <v>18</v>
      </c>
      <c r="E30" s="387"/>
      <c r="F30" s="380"/>
      <c r="G30" s="229"/>
      <c r="H30" s="156"/>
    </row>
    <row r="31" spans="1:8" s="3" customFormat="1" ht="15.6" customHeight="1" x14ac:dyDescent="0.2">
      <c r="A31" s="237" t="s">
        <v>41</v>
      </c>
      <c r="B31" s="86">
        <v>51310</v>
      </c>
      <c r="C31" s="307"/>
      <c r="D31" s="307"/>
      <c r="E31" s="387"/>
      <c r="F31" s="380"/>
      <c r="G31" s="229"/>
      <c r="H31" s="156"/>
    </row>
    <row r="32" spans="1:8" s="3" customFormat="1" ht="15.6" customHeight="1" x14ac:dyDescent="0.2">
      <c r="A32" s="237" t="s">
        <v>42</v>
      </c>
      <c r="B32" s="86">
        <v>51810</v>
      </c>
      <c r="C32" s="307"/>
      <c r="D32" s="307"/>
      <c r="E32" s="387"/>
      <c r="F32" s="380"/>
      <c r="G32" s="229"/>
      <c r="H32" s="156"/>
    </row>
    <row r="33" spans="1:8" s="3" customFormat="1" ht="15.6" customHeight="1" x14ac:dyDescent="0.2">
      <c r="A33" s="237" t="s">
        <v>43</v>
      </c>
      <c r="B33" s="86">
        <v>51811</v>
      </c>
      <c r="C33" s="307"/>
      <c r="D33" s="307"/>
      <c r="E33" s="387"/>
      <c r="F33" s="380"/>
      <c r="G33" s="229"/>
      <c r="H33" s="156"/>
    </row>
    <row r="34" spans="1:8" s="3" customFormat="1" ht="15.6" customHeight="1" x14ac:dyDescent="0.2">
      <c r="A34" s="237" t="s">
        <v>44</v>
      </c>
      <c r="B34" s="86">
        <v>51820</v>
      </c>
      <c r="C34" s="307"/>
      <c r="D34" s="307"/>
      <c r="E34" s="387"/>
      <c r="F34" s="380"/>
      <c r="G34" s="229"/>
      <c r="H34" s="156"/>
    </row>
    <row r="35" spans="1:8" s="3" customFormat="1" ht="15.6" customHeight="1" x14ac:dyDescent="0.2">
      <c r="A35" s="237" t="s">
        <v>45</v>
      </c>
      <c r="B35" s="86">
        <v>51821</v>
      </c>
      <c r="C35" s="307">
        <v>10</v>
      </c>
      <c r="D35" s="307">
        <v>217</v>
      </c>
      <c r="E35" s="387"/>
      <c r="F35" s="380"/>
      <c r="G35" s="229"/>
      <c r="H35" s="156"/>
    </row>
    <row r="36" spans="1:8" s="3" customFormat="1" ht="15.6" customHeight="1" x14ac:dyDescent="0.2">
      <c r="A36" s="237" t="s">
        <v>48</v>
      </c>
      <c r="B36" s="86">
        <v>51822</v>
      </c>
      <c r="C36" s="307">
        <v>98</v>
      </c>
      <c r="D36" s="307">
        <v>295</v>
      </c>
      <c r="E36" s="387">
        <v>212</v>
      </c>
      <c r="F36" s="380">
        <v>230</v>
      </c>
      <c r="G36" s="229">
        <v>16</v>
      </c>
      <c r="H36" s="156" t="s">
        <v>193</v>
      </c>
    </row>
    <row r="37" spans="1:8" s="3" customFormat="1" ht="15.6" customHeight="1" x14ac:dyDescent="0.2">
      <c r="A37" s="237" t="s">
        <v>223</v>
      </c>
      <c r="B37" s="86">
        <v>51823</v>
      </c>
      <c r="C37" s="307"/>
      <c r="D37" s="307">
        <v>965</v>
      </c>
      <c r="E37" s="387">
        <v>474</v>
      </c>
      <c r="F37" s="380">
        <v>100</v>
      </c>
      <c r="G37" s="229"/>
      <c r="H37" s="156"/>
    </row>
    <row r="38" spans="1:8" s="3" customFormat="1" ht="15.6" customHeight="1" x14ac:dyDescent="0.2">
      <c r="A38" s="237" t="str">
        <f>MPSB!A38</f>
        <v>Príplatky:mot. vozidla, Pc sieť, prac. skupina</v>
      </c>
      <c r="B38" s="84" t="str">
        <f>MPSB!B38</f>
        <v>51826,27,28,29</v>
      </c>
      <c r="C38" s="306">
        <v>160</v>
      </c>
      <c r="D38" s="307">
        <v>1710</v>
      </c>
      <c r="E38" s="387">
        <v>1800</v>
      </c>
      <c r="F38" s="380">
        <v>1800</v>
      </c>
      <c r="G38" s="229">
        <v>150</v>
      </c>
      <c r="H38" s="156" t="s">
        <v>266</v>
      </c>
    </row>
    <row r="39" spans="1:8" s="3" customFormat="1" ht="15.6" customHeight="1" x14ac:dyDescent="0.2">
      <c r="A39" s="237" t="s">
        <v>225</v>
      </c>
      <c r="B39" s="84">
        <v>51835</v>
      </c>
      <c r="C39" s="306"/>
      <c r="D39" s="307"/>
      <c r="E39" s="387"/>
      <c r="F39" s="380"/>
      <c r="G39" s="229"/>
      <c r="H39" s="156"/>
    </row>
    <row r="40" spans="1:8" s="3" customFormat="1" ht="15.6" customHeight="1" x14ac:dyDescent="0.2">
      <c r="A40" s="237" t="s">
        <v>51</v>
      </c>
      <c r="B40" s="86">
        <v>51836</v>
      </c>
      <c r="C40" s="307"/>
      <c r="D40" s="307"/>
      <c r="E40" s="387"/>
      <c r="F40" s="380"/>
      <c r="G40" s="229"/>
      <c r="H40" s="156"/>
    </row>
    <row r="41" spans="1:8" s="3" customFormat="1" ht="15.6" customHeight="1" x14ac:dyDescent="0.2">
      <c r="A41" s="237" t="s">
        <v>226</v>
      </c>
      <c r="B41" s="86">
        <v>51837</v>
      </c>
      <c r="C41" s="307"/>
      <c r="D41" s="307"/>
      <c r="E41" s="387"/>
      <c r="F41" s="380"/>
      <c r="G41" s="229"/>
      <c r="H41" s="156"/>
    </row>
    <row r="42" spans="1:8" s="3" customFormat="1" ht="15.6" customHeight="1" x14ac:dyDescent="0.2">
      <c r="A42" s="237" t="s">
        <v>230</v>
      </c>
      <c r="B42" s="86">
        <v>51838</v>
      </c>
      <c r="C42" s="307"/>
      <c r="D42" s="307"/>
      <c r="E42" s="387"/>
      <c r="F42" s="380"/>
      <c r="G42" s="229"/>
      <c r="H42" s="156"/>
    </row>
    <row r="43" spans="1:8" s="3" customFormat="1" ht="15.6" customHeight="1" x14ac:dyDescent="0.2">
      <c r="A43" s="237" t="str">
        <f>MPSB!A43</f>
        <v>Ostatné služby</v>
      </c>
      <c r="B43" s="86">
        <v>51860</v>
      </c>
      <c r="C43" s="307">
        <v>9252</v>
      </c>
      <c r="D43" s="307">
        <v>11985</v>
      </c>
      <c r="E43" s="387">
        <v>10545</v>
      </c>
      <c r="F43" s="380"/>
      <c r="G43" s="229">
        <v>97</v>
      </c>
      <c r="H43" s="156" t="s">
        <v>53</v>
      </c>
    </row>
    <row r="44" spans="1:8" s="3" customFormat="1" ht="15.6" customHeight="1" x14ac:dyDescent="0.2">
      <c r="A44" s="237" t="s">
        <v>55</v>
      </c>
      <c r="B44" s="86">
        <v>51861</v>
      </c>
      <c r="C44" s="307">
        <v>216</v>
      </c>
      <c r="D44" s="307">
        <v>270</v>
      </c>
      <c r="E44" s="387"/>
      <c r="F44" s="380"/>
      <c r="G44" s="229"/>
      <c r="H44" s="156"/>
    </row>
    <row r="45" spans="1:8" s="3" customFormat="1" ht="15.6" customHeight="1" x14ac:dyDescent="0.2">
      <c r="A45" s="237" t="s">
        <v>56</v>
      </c>
      <c r="B45" s="86">
        <v>51899</v>
      </c>
      <c r="C45" s="307"/>
      <c r="D45" s="307">
        <v>310</v>
      </c>
      <c r="E45" s="387">
        <v>1441</v>
      </c>
      <c r="F45" s="380"/>
      <c r="G45" s="229"/>
      <c r="H45" s="156" t="s">
        <v>57</v>
      </c>
    </row>
    <row r="46" spans="1:8" s="3" customFormat="1" ht="15.6" customHeight="1" x14ac:dyDescent="0.2">
      <c r="A46" s="237" t="s">
        <v>58</v>
      </c>
      <c r="B46" s="86">
        <v>51830</v>
      </c>
      <c r="C46" s="307"/>
      <c r="D46" s="307"/>
      <c r="E46" s="387"/>
      <c r="F46" s="380"/>
      <c r="G46" s="229"/>
      <c r="H46" s="156"/>
    </row>
    <row r="47" spans="1:8" s="3" customFormat="1" ht="15.6" customHeight="1" x14ac:dyDescent="0.2">
      <c r="A47" s="237" t="s">
        <v>60</v>
      </c>
      <c r="B47" s="86">
        <v>51833</v>
      </c>
      <c r="C47" s="307"/>
      <c r="D47" s="307"/>
      <c r="E47" s="387"/>
      <c r="F47" s="380"/>
      <c r="G47" s="229"/>
      <c r="H47" s="156"/>
    </row>
    <row r="48" spans="1:8" s="3" customFormat="1" ht="15.6" customHeight="1" x14ac:dyDescent="0.2">
      <c r="A48" s="237" t="s">
        <v>61</v>
      </c>
      <c r="B48" s="86">
        <v>51831</v>
      </c>
      <c r="C48" s="307">
        <v>38963</v>
      </c>
      <c r="D48" s="307">
        <v>38963</v>
      </c>
      <c r="E48" s="387">
        <v>38963</v>
      </c>
      <c r="F48" s="380">
        <v>38963</v>
      </c>
      <c r="G48" s="229"/>
      <c r="H48" s="156" t="s">
        <v>59</v>
      </c>
    </row>
    <row r="49" spans="1:11" s="3" customFormat="1" ht="15.6" customHeight="1" x14ac:dyDescent="0.2">
      <c r="A49" s="237" t="s">
        <v>62</v>
      </c>
      <c r="B49" s="86">
        <v>51834</v>
      </c>
      <c r="C49" s="307"/>
      <c r="D49" s="307"/>
      <c r="E49" s="387"/>
      <c r="F49" s="380"/>
      <c r="G49" s="229"/>
      <c r="H49" s="156"/>
    </row>
    <row r="50" spans="1:11" s="3" customFormat="1" ht="15.6" customHeight="1" x14ac:dyDescent="0.2">
      <c r="A50" s="237" t="s">
        <v>63</v>
      </c>
      <c r="B50" s="86">
        <v>51832</v>
      </c>
      <c r="C50" s="307"/>
      <c r="D50" s="307"/>
      <c r="E50" s="387"/>
      <c r="F50" s="380"/>
      <c r="G50" s="229"/>
      <c r="H50" s="156"/>
    </row>
    <row r="51" spans="1:11" s="3" customFormat="1" ht="15.6" customHeight="1" x14ac:dyDescent="0.2">
      <c r="A51" s="237" t="s">
        <v>64</v>
      </c>
      <c r="B51" s="86">
        <v>521</v>
      </c>
      <c r="C51" s="307">
        <f>SUM(C53:C72)</f>
        <v>75862</v>
      </c>
      <c r="D51" s="307">
        <f>SUM(D53:D72)</f>
        <v>99804</v>
      </c>
      <c r="E51" s="387">
        <f>SUM(E53:E72)</f>
        <v>96778.14</v>
      </c>
      <c r="F51" s="411">
        <f>SUM(F53:F72)</f>
        <v>109530</v>
      </c>
      <c r="G51" s="461">
        <f>SUM(G53:G72)</f>
        <v>7295</v>
      </c>
      <c r="H51" s="156"/>
    </row>
    <row r="52" spans="1:11" s="3" customFormat="1" ht="15.6" customHeight="1" x14ac:dyDescent="0.2">
      <c r="A52" s="237" t="s">
        <v>65</v>
      </c>
      <c r="B52" s="86"/>
      <c r="C52" s="307"/>
      <c r="D52" s="307"/>
      <c r="E52" s="387"/>
      <c r="F52" s="395"/>
      <c r="G52" s="229"/>
      <c r="H52" s="156"/>
    </row>
    <row r="53" spans="1:11" s="3" customFormat="1" ht="15.6" customHeight="1" x14ac:dyDescent="0.2">
      <c r="A53" s="237" t="s">
        <v>66</v>
      </c>
      <c r="B53" s="86">
        <v>52110</v>
      </c>
      <c r="C53" s="307">
        <v>45648</v>
      </c>
      <c r="D53" s="307">
        <v>49405</v>
      </c>
      <c r="E53" s="387">
        <v>50595</v>
      </c>
      <c r="F53" s="396">
        <v>56000</v>
      </c>
      <c r="G53" s="229">
        <v>5621</v>
      </c>
      <c r="H53" s="156"/>
      <c r="J53" s="92"/>
    </row>
    <row r="54" spans="1:11" s="3" customFormat="1" ht="15.6" customHeight="1" x14ac:dyDescent="0.2">
      <c r="A54" s="237" t="s">
        <v>67</v>
      </c>
      <c r="B54" s="86">
        <v>52110</v>
      </c>
      <c r="C54" s="307"/>
      <c r="D54" s="307">
        <v>7452</v>
      </c>
      <c r="E54" s="387">
        <v>6196</v>
      </c>
      <c r="F54" s="396">
        <v>7500</v>
      </c>
      <c r="G54" s="229">
        <v>676</v>
      </c>
      <c r="H54" s="156"/>
      <c r="I54" s="92"/>
    </row>
    <row r="55" spans="1:11" s="3" customFormat="1" ht="15.6" customHeight="1" x14ac:dyDescent="0.2">
      <c r="A55" s="237" t="s">
        <v>68</v>
      </c>
      <c r="B55" s="86">
        <v>52111</v>
      </c>
      <c r="C55" s="307">
        <v>10718</v>
      </c>
      <c r="D55" s="307">
        <v>12445</v>
      </c>
      <c r="E55" s="387">
        <v>14800</v>
      </c>
      <c r="F55" s="396">
        <v>16500</v>
      </c>
      <c r="G55" s="229">
        <v>1269</v>
      </c>
      <c r="H55" s="156"/>
    </row>
    <row r="56" spans="1:11" s="3" customFormat="1" ht="15.6" customHeight="1" x14ac:dyDescent="0.2">
      <c r="A56" s="237" t="s">
        <v>69</v>
      </c>
      <c r="B56" s="86">
        <v>52112</v>
      </c>
      <c r="C56" s="307">
        <v>12469</v>
      </c>
      <c r="D56" s="307">
        <v>4195</v>
      </c>
      <c r="E56" s="387">
        <v>12569</v>
      </c>
      <c r="F56" s="396">
        <v>14000</v>
      </c>
      <c r="G56" s="229">
        <v>-1019</v>
      </c>
      <c r="H56" s="156" t="s">
        <v>171</v>
      </c>
    </row>
    <row r="57" spans="1:11" s="3" customFormat="1" ht="15.6" customHeight="1" x14ac:dyDescent="0.2">
      <c r="A57" s="235" t="s">
        <v>70</v>
      </c>
      <c r="B57" s="30">
        <v>52112</v>
      </c>
      <c r="C57" s="307"/>
      <c r="D57" s="307">
        <v>11556</v>
      </c>
      <c r="E57" s="387">
        <v>3326</v>
      </c>
      <c r="F57" s="396">
        <v>4500</v>
      </c>
      <c r="G57" s="229">
        <v>-124</v>
      </c>
      <c r="H57" s="156" t="s">
        <v>171</v>
      </c>
      <c r="I57" s="92"/>
    </row>
    <row r="58" spans="1:11" s="3" customFormat="1" ht="15.6" customHeight="1" x14ac:dyDescent="0.2">
      <c r="A58" s="235" t="s">
        <v>71</v>
      </c>
      <c r="B58" s="30">
        <v>52113</v>
      </c>
      <c r="C58" s="307">
        <v>589</v>
      </c>
      <c r="D58" s="307">
        <v>644</v>
      </c>
      <c r="E58" s="387">
        <v>605</v>
      </c>
      <c r="F58" s="396">
        <v>1000</v>
      </c>
      <c r="G58" s="229">
        <v>105</v>
      </c>
      <c r="H58" s="156"/>
      <c r="K58" s="92"/>
    </row>
    <row r="59" spans="1:11" s="3" customFormat="1" ht="15.6" customHeight="1" x14ac:dyDescent="0.2">
      <c r="A59" s="235" t="s">
        <v>72</v>
      </c>
      <c r="B59" s="30">
        <v>52114</v>
      </c>
      <c r="C59" s="307">
        <v>237</v>
      </c>
      <c r="D59" s="307">
        <v>31</v>
      </c>
      <c r="E59" s="387"/>
      <c r="F59" s="396">
        <v>300</v>
      </c>
      <c r="G59" s="229">
        <v>50</v>
      </c>
      <c r="H59" s="156" t="s">
        <v>164</v>
      </c>
    </row>
    <row r="60" spans="1:11" s="3" customFormat="1" ht="15.6" customHeight="1" x14ac:dyDescent="0.2">
      <c r="A60" s="235" t="s">
        <v>73</v>
      </c>
      <c r="B60" s="30">
        <v>52115</v>
      </c>
      <c r="C60" s="307"/>
      <c r="D60" s="307"/>
      <c r="E60" s="387"/>
      <c r="F60" s="396"/>
      <c r="G60" s="229"/>
      <c r="H60" s="156"/>
    </row>
    <row r="61" spans="1:11" s="3" customFormat="1" ht="15.6" customHeight="1" x14ac:dyDescent="0.2">
      <c r="A61" s="235" t="s">
        <v>74</v>
      </c>
      <c r="B61" s="30">
        <v>52116</v>
      </c>
      <c r="C61" s="307">
        <v>1</v>
      </c>
      <c r="D61" s="307">
        <v>27</v>
      </c>
      <c r="E61" s="387">
        <v>1</v>
      </c>
      <c r="F61" s="396"/>
      <c r="G61" s="229"/>
      <c r="H61" s="156" t="s">
        <v>164</v>
      </c>
    </row>
    <row r="62" spans="1:11" s="3" customFormat="1" ht="15.6" customHeight="1" x14ac:dyDescent="0.2">
      <c r="A62" s="235" t="s">
        <v>203</v>
      </c>
      <c r="B62" s="86">
        <v>52117</v>
      </c>
      <c r="C62" s="307"/>
      <c r="D62" s="307">
        <v>140</v>
      </c>
      <c r="E62" s="387">
        <v>24</v>
      </c>
      <c r="F62" s="396">
        <v>30</v>
      </c>
      <c r="G62" s="229"/>
      <c r="H62" s="156"/>
    </row>
    <row r="63" spans="1:11" s="3" customFormat="1" ht="15.6" customHeight="1" x14ac:dyDescent="0.2">
      <c r="A63" s="235" t="s">
        <v>75</v>
      </c>
      <c r="B63" s="30">
        <v>52120</v>
      </c>
      <c r="C63" s="307"/>
      <c r="D63" s="307"/>
      <c r="E63" s="387"/>
      <c r="F63" s="396"/>
      <c r="G63" s="229"/>
      <c r="H63" s="156"/>
    </row>
    <row r="64" spans="1:11" s="3" customFormat="1" ht="15.6" customHeight="1" x14ac:dyDescent="0.2">
      <c r="A64" s="235" t="s">
        <v>76</v>
      </c>
      <c r="B64" s="30">
        <v>52121</v>
      </c>
      <c r="C64" s="307"/>
      <c r="D64" s="307">
        <v>3777</v>
      </c>
      <c r="E64" s="387">
        <v>3769</v>
      </c>
      <c r="F64" s="396">
        <v>4000</v>
      </c>
      <c r="G64" s="229">
        <v>395</v>
      </c>
      <c r="H64" s="156"/>
    </row>
    <row r="65" spans="1:8" s="3" customFormat="1" ht="15.6" customHeight="1" x14ac:dyDescent="0.2">
      <c r="A65" s="235" t="s">
        <v>77</v>
      </c>
      <c r="B65" s="30">
        <v>52122</v>
      </c>
      <c r="C65" s="307">
        <v>3438</v>
      </c>
      <c r="D65" s="307">
        <v>4177</v>
      </c>
      <c r="E65" s="387">
        <v>4160</v>
      </c>
      <c r="F65" s="396">
        <v>4500</v>
      </c>
      <c r="G65" s="229">
        <v>322</v>
      </c>
      <c r="H65" s="156" t="s">
        <v>172</v>
      </c>
    </row>
    <row r="66" spans="1:8" s="3" customFormat="1" ht="15.6" customHeight="1" x14ac:dyDescent="0.2">
      <c r="A66" s="235" t="s">
        <v>78</v>
      </c>
      <c r="B66" s="30">
        <v>52123</v>
      </c>
      <c r="C66" s="307"/>
      <c r="D66" s="307"/>
      <c r="E66" s="387"/>
      <c r="F66" s="396"/>
      <c r="G66" s="229"/>
      <c r="H66" s="156"/>
    </row>
    <row r="67" spans="1:8" s="3" customFormat="1" ht="15.6" customHeight="1" x14ac:dyDescent="0.2">
      <c r="A67" s="235" t="s">
        <v>79</v>
      </c>
      <c r="B67" s="30">
        <v>52125</v>
      </c>
      <c r="C67" s="307"/>
      <c r="D67" s="307"/>
      <c r="E67" s="387"/>
      <c r="F67" s="396"/>
      <c r="G67" s="229"/>
      <c r="H67" s="156"/>
    </row>
    <row r="68" spans="1:8" s="3" customFormat="1" ht="15.6" customHeight="1" x14ac:dyDescent="0.2">
      <c r="A68" s="235" t="s">
        <v>80</v>
      </c>
      <c r="B68" s="30">
        <v>52130</v>
      </c>
      <c r="C68" s="307"/>
      <c r="D68" s="307"/>
      <c r="E68" s="387"/>
      <c r="F68" s="396"/>
      <c r="G68" s="229"/>
      <c r="H68" s="156"/>
    </row>
    <row r="69" spans="1:8" s="3" customFormat="1" ht="15.6" customHeight="1" x14ac:dyDescent="0.2">
      <c r="A69" s="235" t="s">
        <v>81</v>
      </c>
      <c r="B69" s="30">
        <v>52131</v>
      </c>
      <c r="C69" s="307">
        <v>2762</v>
      </c>
      <c r="D69" s="307">
        <v>4086</v>
      </c>
      <c r="E69" s="387"/>
      <c r="F69" s="396"/>
      <c r="G69" s="229"/>
      <c r="H69" s="156"/>
    </row>
    <row r="70" spans="1:8" s="3" customFormat="1" ht="15.6" customHeight="1" x14ac:dyDescent="0.2">
      <c r="A70" s="235" t="s">
        <v>82</v>
      </c>
      <c r="B70" s="30">
        <v>52132</v>
      </c>
      <c r="C70" s="307"/>
      <c r="D70" s="307"/>
      <c r="E70" s="387">
        <v>713.14</v>
      </c>
      <c r="F70" s="396">
        <v>1200</v>
      </c>
      <c r="G70" s="229"/>
      <c r="H70" s="156"/>
    </row>
    <row r="71" spans="1:8" s="3" customFormat="1" ht="15.6" customHeight="1" x14ac:dyDescent="0.2">
      <c r="A71" s="235" t="s">
        <v>83</v>
      </c>
      <c r="B71" s="30">
        <v>52133</v>
      </c>
      <c r="C71" s="307"/>
      <c r="D71" s="307"/>
      <c r="E71" s="387"/>
      <c r="F71" s="396"/>
      <c r="G71" s="229"/>
      <c r="H71" s="156"/>
    </row>
    <row r="72" spans="1:8" s="3" customFormat="1" ht="15.6" customHeight="1" x14ac:dyDescent="0.2">
      <c r="A72" s="235" t="str">
        <f>MPSB!A72</f>
        <v>Dohody - práce</v>
      </c>
      <c r="B72" s="30">
        <v>52191</v>
      </c>
      <c r="C72" s="307"/>
      <c r="D72" s="307">
        <v>1869</v>
      </c>
      <c r="E72" s="387">
        <v>20</v>
      </c>
      <c r="F72" s="396"/>
      <c r="G72" s="229"/>
      <c r="H72" s="156"/>
    </row>
    <row r="73" spans="1:8" s="3" customFormat="1" ht="15.6" customHeight="1" x14ac:dyDescent="0.2">
      <c r="A73" s="235" t="str">
        <f>MPSB!A73</f>
        <v>Odmeny členom organ. spoločnosti</v>
      </c>
      <c r="B73" s="30">
        <f>MPSB!B73</f>
        <v>52310</v>
      </c>
      <c r="C73" s="307"/>
      <c r="D73" s="307"/>
      <c r="E73" s="387"/>
      <c r="F73" s="396"/>
      <c r="G73" s="229"/>
      <c r="H73" s="156"/>
    </row>
    <row r="74" spans="1:8" s="3" customFormat="1" ht="15.6" customHeight="1" x14ac:dyDescent="0.2">
      <c r="A74" s="235" t="s">
        <v>84</v>
      </c>
      <c r="B74" s="32" t="s">
        <v>85</v>
      </c>
      <c r="C74" s="306">
        <v>9648</v>
      </c>
      <c r="D74" s="307">
        <v>12211</v>
      </c>
      <c r="E74" s="387">
        <v>6788</v>
      </c>
      <c r="F74" s="396">
        <v>7500</v>
      </c>
      <c r="G74" s="229">
        <v>821</v>
      </c>
      <c r="H74" s="156"/>
    </row>
    <row r="75" spans="1:8" s="3" customFormat="1" ht="15.6" customHeight="1" x14ac:dyDescent="0.2">
      <c r="A75" s="235" t="s">
        <v>86</v>
      </c>
      <c r="B75" s="30" t="s">
        <v>87</v>
      </c>
      <c r="C75" s="307">
        <v>17074</v>
      </c>
      <c r="D75" s="307">
        <v>22971</v>
      </c>
      <c r="E75" s="387">
        <v>22748</v>
      </c>
      <c r="F75" s="396">
        <v>24200</v>
      </c>
      <c r="G75" s="229">
        <v>1713</v>
      </c>
      <c r="H75" s="156"/>
    </row>
    <row r="76" spans="1:8" s="3" customFormat="1" ht="15.6" customHeight="1" x14ac:dyDescent="0.2">
      <c r="A76" s="235" t="s">
        <v>88</v>
      </c>
      <c r="B76" s="30">
        <v>52710</v>
      </c>
      <c r="C76" s="307">
        <v>4410</v>
      </c>
      <c r="D76" s="307">
        <v>4549</v>
      </c>
      <c r="E76" s="387">
        <v>4908</v>
      </c>
      <c r="F76" s="396">
        <v>5200</v>
      </c>
      <c r="G76" s="229">
        <v>523</v>
      </c>
      <c r="H76" s="156"/>
    </row>
    <row r="77" spans="1:8" s="3" customFormat="1" ht="15.6" customHeight="1" x14ac:dyDescent="0.2">
      <c r="A77" s="235" t="s">
        <v>90</v>
      </c>
      <c r="B77" s="30">
        <v>52720</v>
      </c>
      <c r="C77" s="307">
        <v>912</v>
      </c>
      <c r="D77" s="307">
        <v>1186</v>
      </c>
      <c r="E77" s="387">
        <v>1239</v>
      </c>
      <c r="F77" s="396">
        <v>1400</v>
      </c>
      <c r="G77" s="229">
        <v>129</v>
      </c>
      <c r="H77" s="156"/>
    </row>
    <row r="78" spans="1:8" s="3" customFormat="1" ht="15.6" customHeight="1" x14ac:dyDescent="0.2">
      <c r="A78" s="235" t="s">
        <v>89</v>
      </c>
      <c r="B78" s="30">
        <v>52730</v>
      </c>
      <c r="C78" s="307">
        <v>364</v>
      </c>
      <c r="D78" s="307">
        <v>290</v>
      </c>
      <c r="E78" s="387">
        <v>619</v>
      </c>
      <c r="F78" s="396"/>
      <c r="G78" s="229"/>
      <c r="H78" s="156"/>
    </row>
    <row r="79" spans="1:8" s="3" customFormat="1" ht="15.6" customHeight="1" x14ac:dyDescent="0.2">
      <c r="A79" s="235" t="s">
        <v>91</v>
      </c>
      <c r="B79" s="30">
        <v>52810</v>
      </c>
      <c r="C79" s="307">
        <v>1064</v>
      </c>
      <c r="D79" s="307">
        <v>1100</v>
      </c>
      <c r="E79" s="387">
        <v>1272</v>
      </c>
      <c r="F79" s="396">
        <v>1400</v>
      </c>
      <c r="G79" s="229">
        <v>118</v>
      </c>
      <c r="H79" s="156"/>
    </row>
    <row r="80" spans="1:8" s="3" customFormat="1" ht="14.25" customHeight="1" x14ac:dyDescent="0.2">
      <c r="A80" s="235" t="s">
        <v>92</v>
      </c>
      <c r="B80" s="30">
        <v>53110</v>
      </c>
      <c r="C80" s="307">
        <v>4506</v>
      </c>
      <c r="D80" s="307">
        <v>3610</v>
      </c>
      <c r="E80" s="387">
        <v>3652</v>
      </c>
      <c r="F80" s="380">
        <v>3644</v>
      </c>
      <c r="G80" s="229">
        <v>3644</v>
      </c>
      <c r="H80" s="156"/>
    </row>
    <row r="81" spans="1:9" s="3" customFormat="1" ht="23.25" customHeight="1" x14ac:dyDescent="0.2">
      <c r="A81" s="235" t="s">
        <v>93</v>
      </c>
      <c r="B81" s="32" t="s">
        <v>94</v>
      </c>
      <c r="C81" s="306">
        <v>32353</v>
      </c>
      <c r="D81" s="307">
        <v>40656</v>
      </c>
      <c r="E81" s="387">
        <v>46241</v>
      </c>
      <c r="F81" s="380">
        <v>60000</v>
      </c>
      <c r="G81" s="229"/>
      <c r="H81" s="267" t="s">
        <v>202</v>
      </c>
      <c r="I81" s="221"/>
    </row>
    <row r="82" spans="1:9" s="3" customFormat="1" ht="14.25" customHeight="1" x14ac:dyDescent="0.2">
      <c r="A82" s="237" t="s">
        <v>228</v>
      </c>
      <c r="B82" s="84">
        <v>54110</v>
      </c>
      <c r="C82" s="306"/>
      <c r="D82" s="307">
        <v>37700</v>
      </c>
      <c r="E82" s="387"/>
      <c r="F82" s="380"/>
      <c r="G82" s="229"/>
      <c r="H82" s="267"/>
      <c r="I82" s="221"/>
    </row>
    <row r="83" spans="1:9" s="3" customFormat="1" ht="15.6" customHeight="1" x14ac:dyDescent="0.2">
      <c r="A83" s="235" t="s">
        <v>96</v>
      </c>
      <c r="B83" s="30">
        <v>54312</v>
      </c>
      <c r="C83" s="307"/>
      <c r="D83" s="307"/>
      <c r="E83" s="387"/>
      <c r="F83" s="380"/>
      <c r="G83" s="229"/>
      <c r="H83" s="156"/>
    </row>
    <row r="84" spans="1:9" s="3" customFormat="1" ht="15.6" customHeight="1" x14ac:dyDescent="0.2">
      <c r="A84" s="235" t="s">
        <v>236</v>
      </c>
      <c r="B84" s="30">
        <f>MPSB!B84</f>
        <v>54410</v>
      </c>
      <c r="C84" s="307"/>
      <c r="D84" s="307"/>
      <c r="E84" s="387"/>
      <c r="F84" s="380"/>
      <c r="G84" s="229"/>
      <c r="H84" s="156"/>
    </row>
    <row r="85" spans="1:9" s="3" customFormat="1" ht="15.6" customHeight="1" x14ac:dyDescent="0.2">
      <c r="A85" s="235" t="s">
        <v>97</v>
      </c>
      <c r="B85" s="30">
        <v>54610</v>
      </c>
      <c r="C85" s="307">
        <v>69</v>
      </c>
      <c r="D85" s="307"/>
      <c r="E85" s="387"/>
      <c r="F85" s="380"/>
      <c r="G85" s="229"/>
      <c r="H85" s="156"/>
    </row>
    <row r="86" spans="1:9" s="3" customFormat="1" ht="15.6" customHeight="1" x14ac:dyDescent="0.2">
      <c r="A86" s="235" t="s">
        <v>98</v>
      </c>
      <c r="B86" s="30">
        <v>54510</v>
      </c>
      <c r="C86" s="307"/>
      <c r="D86" s="307"/>
      <c r="E86" s="387"/>
      <c r="F86" s="380"/>
      <c r="G86" s="229"/>
      <c r="H86" s="156"/>
    </row>
    <row r="87" spans="1:9" s="3" customFormat="1" ht="15.6" customHeight="1" x14ac:dyDescent="0.2">
      <c r="A87" s="235" t="s">
        <v>189</v>
      </c>
      <c r="B87" s="30">
        <v>54511</v>
      </c>
      <c r="C87" s="307"/>
      <c r="D87" s="307"/>
      <c r="E87" s="387"/>
      <c r="F87" s="380"/>
      <c r="G87" s="229"/>
      <c r="H87" s="156"/>
    </row>
    <row r="88" spans="1:9" s="3" customFormat="1" ht="15.6" customHeight="1" x14ac:dyDescent="0.2">
      <c r="A88" s="235" t="str">
        <f>MPSB!A88</f>
        <v>Ostatné prevádzkové náklady</v>
      </c>
      <c r="B88" s="251">
        <f>MPSB!B88</f>
        <v>54810</v>
      </c>
      <c r="C88" s="307"/>
      <c r="D88" s="307"/>
      <c r="E88" s="387"/>
      <c r="F88" s="380"/>
      <c r="G88" s="229"/>
      <c r="H88" s="156"/>
    </row>
    <row r="89" spans="1:9" s="3" customFormat="1" ht="15.6" customHeight="1" x14ac:dyDescent="0.2">
      <c r="A89" s="235" t="s">
        <v>99</v>
      </c>
      <c r="B89" s="30">
        <v>54812</v>
      </c>
      <c r="C89" s="307"/>
      <c r="D89" s="307"/>
      <c r="E89" s="387"/>
      <c r="F89" s="380"/>
      <c r="G89" s="229"/>
      <c r="H89" s="156"/>
    </row>
    <row r="90" spans="1:9" s="3" customFormat="1" ht="15.6" customHeight="1" x14ac:dyDescent="0.2">
      <c r="A90" s="235" t="s">
        <v>100</v>
      </c>
      <c r="B90" s="30">
        <v>54813</v>
      </c>
      <c r="C90" s="307"/>
      <c r="D90" s="307"/>
      <c r="E90" s="387"/>
      <c r="F90" s="380"/>
      <c r="G90" s="229"/>
      <c r="H90" s="156"/>
    </row>
    <row r="91" spans="1:9" s="3" customFormat="1" ht="15.6" customHeight="1" x14ac:dyDescent="0.2">
      <c r="A91" s="235" t="s">
        <v>101</v>
      </c>
      <c r="B91" s="30">
        <v>54910</v>
      </c>
      <c r="C91" s="307"/>
      <c r="D91" s="307"/>
      <c r="E91" s="387"/>
      <c r="F91" s="380"/>
      <c r="G91" s="229"/>
      <c r="H91" s="156"/>
    </row>
    <row r="92" spans="1:9" s="3" customFormat="1" ht="15.6" customHeight="1" x14ac:dyDescent="0.2">
      <c r="A92" s="235" t="s">
        <v>102</v>
      </c>
      <c r="B92" s="30">
        <v>54814</v>
      </c>
      <c r="C92" s="307">
        <v>24177</v>
      </c>
      <c r="D92" s="307">
        <v>31481</v>
      </c>
      <c r="E92" s="387">
        <v>34513</v>
      </c>
      <c r="F92" s="380">
        <v>44000</v>
      </c>
      <c r="G92" s="229">
        <v>2781</v>
      </c>
      <c r="H92" s="156" t="s">
        <v>206</v>
      </c>
    </row>
    <row r="93" spans="1:9" s="3" customFormat="1" ht="15.6" customHeight="1" x14ac:dyDescent="0.2">
      <c r="A93" s="235" t="s">
        <v>103</v>
      </c>
      <c r="B93" s="30">
        <v>55111</v>
      </c>
      <c r="C93" s="307">
        <v>8544</v>
      </c>
      <c r="D93" s="307">
        <v>8148</v>
      </c>
      <c r="E93" s="387">
        <v>6072</v>
      </c>
      <c r="F93" s="380">
        <v>5767</v>
      </c>
      <c r="G93" s="229">
        <v>506</v>
      </c>
      <c r="H93" s="156" t="s">
        <v>104</v>
      </c>
    </row>
    <row r="94" spans="1:9" s="3" customFormat="1" ht="15.6" customHeight="1" x14ac:dyDescent="0.2">
      <c r="A94" s="237" t="s">
        <v>105</v>
      </c>
      <c r="B94" s="84" t="s">
        <v>106</v>
      </c>
      <c r="C94" s="306"/>
      <c r="D94" s="307"/>
      <c r="E94" s="387"/>
      <c r="F94" s="380"/>
      <c r="G94" s="229"/>
      <c r="H94" s="156"/>
    </row>
    <row r="95" spans="1:9" s="3" customFormat="1" ht="15.6" customHeight="1" x14ac:dyDescent="0.2">
      <c r="A95" s="237" t="s">
        <v>152</v>
      </c>
      <c r="B95" s="84">
        <v>56210</v>
      </c>
      <c r="C95" s="306"/>
      <c r="D95" s="307"/>
      <c r="E95" s="387"/>
      <c r="F95" s="380"/>
      <c r="G95" s="229"/>
      <c r="H95" s="156"/>
    </row>
    <row r="96" spans="1:9" s="3" customFormat="1" ht="15.6" customHeight="1" x14ac:dyDescent="0.2">
      <c r="A96" s="235" t="s">
        <v>108</v>
      </c>
      <c r="B96" s="30">
        <v>56211</v>
      </c>
      <c r="C96" s="307"/>
      <c r="D96" s="307"/>
      <c r="E96" s="387"/>
      <c r="F96" s="380"/>
      <c r="G96" s="229"/>
      <c r="H96" s="156"/>
    </row>
    <row r="97" spans="1:9" s="3" customFormat="1" ht="15.6" customHeight="1" x14ac:dyDescent="0.2">
      <c r="A97" s="235" t="s">
        <v>109</v>
      </c>
      <c r="B97" s="30">
        <v>56212</v>
      </c>
      <c r="C97" s="307"/>
      <c r="D97" s="307"/>
      <c r="E97" s="387"/>
      <c r="F97" s="380"/>
      <c r="G97" s="229"/>
      <c r="H97" s="156"/>
    </row>
    <row r="98" spans="1:9" s="3" customFormat="1" ht="15.6" customHeight="1" x14ac:dyDescent="0.2">
      <c r="A98" s="235" t="s">
        <v>110</v>
      </c>
      <c r="B98" s="32" t="s">
        <v>111</v>
      </c>
      <c r="C98" s="306">
        <v>4</v>
      </c>
      <c r="D98" s="307">
        <v>5</v>
      </c>
      <c r="E98" s="387"/>
      <c r="F98" s="380"/>
      <c r="G98" s="229"/>
      <c r="H98" s="156"/>
    </row>
    <row r="99" spans="1:9" s="3" customFormat="1" ht="15.6" customHeight="1" x14ac:dyDescent="0.2">
      <c r="A99" s="235" t="s">
        <v>112</v>
      </c>
      <c r="B99" s="30">
        <v>56820</v>
      </c>
      <c r="C99" s="307">
        <v>119</v>
      </c>
      <c r="D99" s="307">
        <v>120</v>
      </c>
      <c r="E99" s="387">
        <v>120</v>
      </c>
      <c r="F99" s="380">
        <v>120</v>
      </c>
      <c r="G99" s="229">
        <v>120</v>
      </c>
      <c r="H99" s="156" t="s">
        <v>113</v>
      </c>
    </row>
    <row r="100" spans="1:9" s="3" customFormat="1" ht="15.6" customHeight="1" x14ac:dyDescent="0.2">
      <c r="A100" s="235" t="str">
        <f>MPSB!A100</f>
        <v>Poistné majetok a stroje</v>
      </c>
      <c r="B100" s="30">
        <f>MPSB!B100</f>
        <v>56821</v>
      </c>
      <c r="C100" s="307"/>
      <c r="D100" s="307"/>
      <c r="E100" s="387"/>
      <c r="F100" s="380"/>
      <c r="G100" s="229"/>
      <c r="H100" s="156"/>
    </row>
    <row r="101" spans="1:9" s="3" customFormat="1" ht="15.6" customHeight="1" x14ac:dyDescent="0.2">
      <c r="A101" s="235" t="s">
        <v>114</v>
      </c>
      <c r="B101" s="30">
        <v>56830</v>
      </c>
      <c r="C101" s="307">
        <v>1994</v>
      </c>
      <c r="D101" s="307">
        <v>1883</v>
      </c>
      <c r="E101" s="387">
        <v>1900</v>
      </c>
      <c r="F101" s="380">
        <v>2149</v>
      </c>
      <c r="G101" s="229">
        <v>2149</v>
      </c>
      <c r="H101" s="156" t="s">
        <v>174</v>
      </c>
    </row>
    <row r="102" spans="1:9" s="3" customFormat="1" ht="15.6" customHeight="1" x14ac:dyDescent="0.2">
      <c r="A102" s="235" t="s">
        <v>115</v>
      </c>
      <c r="B102" s="30">
        <v>56840</v>
      </c>
      <c r="C102" s="307">
        <v>10381</v>
      </c>
      <c r="D102" s="307">
        <v>9316</v>
      </c>
      <c r="E102" s="387">
        <v>4745</v>
      </c>
      <c r="F102" s="380">
        <v>4745</v>
      </c>
      <c r="G102" s="229">
        <v>531</v>
      </c>
      <c r="H102" s="156" t="s">
        <v>267</v>
      </c>
      <c r="I102" s="116"/>
    </row>
    <row r="103" spans="1:9" s="3" customFormat="1" ht="15.6" customHeight="1" x14ac:dyDescent="0.2">
      <c r="A103" s="235" t="s">
        <v>116</v>
      </c>
      <c r="B103" s="30">
        <v>56850</v>
      </c>
      <c r="C103" s="307"/>
      <c r="D103" s="307"/>
      <c r="E103" s="387"/>
      <c r="F103" s="380"/>
      <c r="G103" s="229"/>
      <c r="H103" s="150"/>
    </row>
    <row r="104" spans="1:9" s="3" customFormat="1" ht="15.6" customHeight="1" thickBot="1" x14ac:dyDescent="0.25">
      <c r="A104" s="240" t="str">
        <f>MPSB!A104</f>
        <v>Daň z prijmov PO</v>
      </c>
      <c r="B104" s="46"/>
      <c r="C104" s="311"/>
      <c r="D104" s="311"/>
      <c r="E104" s="388"/>
      <c r="F104" s="398"/>
      <c r="G104" s="375"/>
      <c r="H104" s="275"/>
    </row>
    <row r="105" spans="1:9" s="3" customFormat="1" ht="15.6" customHeight="1" thickTop="1" x14ac:dyDescent="0.2">
      <c r="A105" s="242" t="s">
        <v>117</v>
      </c>
      <c r="B105" s="48">
        <f>MPSB!B104</f>
        <v>59111</v>
      </c>
      <c r="C105" s="49">
        <f>SUM(C5:C51,C73:C103)</f>
        <v>284931</v>
      </c>
      <c r="D105" s="82">
        <f>SUM(D5:D51,D73:D103)</f>
        <v>373625</v>
      </c>
      <c r="E105" s="352">
        <f>SUM(E5:E51,E73:E103)</f>
        <v>339437.14</v>
      </c>
      <c r="F105" s="344">
        <f>SUM(F5:F51,F73:F103)</f>
        <v>369998</v>
      </c>
      <c r="G105" s="344">
        <f>SUM(G5:G51,G73:G103)</f>
        <v>23716</v>
      </c>
      <c r="H105" s="159"/>
    </row>
    <row r="106" spans="1:9" s="3" customFormat="1" ht="15.6" customHeight="1" x14ac:dyDescent="0.2">
      <c r="A106" s="244" t="s">
        <v>154</v>
      </c>
      <c r="B106" s="36"/>
      <c r="C106" s="37">
        <f>C105*'99-ústredie'!C106</f>
        <v>42531.2003530086</v>
      </c>
      <c r="D106" s="141">
        <f>D105*'99-ústredie'!D106</f>
        <v>35321.632549408198</v>
      </c>
      <c r="E106" s="414">
        <f>E105*'99-ústredie'!E106</f>
        <v>28084.450320277971</v>
      </c>
      <c r="F106" s="412">
        <f>F105*'99-ústredie'!F106</f>
        <v>30074.486096307392</v>
      </c>
      <c r="G106" s="412">
        <f>G105*'99-ústredie'!G106</f>
        <v>2986.7225840174651</v>
      </c>
      <c r="H106" s="278">
        <f>'99-ústredie'!D106</f>
        <v>9.4537658211865369E-2</v>
      </c>
    </row>
    <row r="107" spans="1:9" s="3" customFormat="1" ht="15.6" customHeight="1" thickBot="1" x14ac:dyDescent="0.25">
      <c r="A107" s="128" t="str">
        <f>MPSB!A107</f>
        <v>Náklady spolu s réžiou</v>
      </c>
      <c r="B107" s="120"/>
      <c r="C107" s="247">
        <f>SUM(C105:C106)</f>
        <v>327462.20035300858</v>
      </c>
      <c r="D107" s="279">
        <f>D105+D106</f>
        <v>408946.63254940818</v>
      </c>
      <c r="E107" s="415">
        <f t="shared" ref="E107:G107" si="0">E105+E106</f>
        <v>367521.59032027796</v>
      </c>
      <c r="F107" s="413">
        <f t="shared" si="0"/>
        <v>400072.4860963074</v>
      </c>
      <c r="G107" s="413">
        <f t="shared" si="0"/>
        <v>26702.722584017465</v>
      </c>
      <c r="H107" s="280"/>
    </row>
    <row r="108" spans="1:9" s="3" customFormat="1" ht="34.5" customHeight="1" x14ac:dyDescent="0.2">
      <c r="A108" s="75"/>
      <c r="B108" s="19"/>
      <c r="C108" s="187"/>
      <c r="D108" s="19"/>
      <c r="E108" s="19"/>
      <c r="F108" s="19"/>
      <c r="G108" s="19"/>
      <c r="H108" s="41"/>
    </row>
    <row r="109" spans="1:9" s="3" customFormat="1" ht="16.149999999999999" customHeight="1" thickBot="1" x14ac:dyDescent="0.25">
      <c r="A109" s="75"/>
      <c r="B109" s="26" t="s">
        <v>146</v>
      </c>
      <c r="C109" s="188"/>
      <c r="D109" s="19"/>
      <c r="E109" s="19"/>
      <c r="F109" s="19"/>
      <c r="G109" s="19"/>
      <c r="H109" s="41"/>
    </row>
    <row r="110" spans="1:9" s="3" customFormat="1" ht="26.25" customHeight="1" thickTop="1" thickBot="1" x14ac:dyDescent="0.25">
      <c r="A110" s="14" t="s">
        <v>119</v>
      </c>
      <c r="B110" s="15" t="s">
        <v>3</v>
      </c>
      <c r="C110" s="313" t="str">
        <f>MPSB!C110</f>
        <v>Skutočnosť 2014</v>
      </c>
      <c r="D110" s="327" t="s">
        <v>257</v>
      </c>
      <c r="E110" s="385" t="str">
        <f>MPSB!E110</f>
        <v>Stutočnosť2016</v>
      </c>
      <c r="F110" s="378" t="s">
        <v>248</v>
      </c>
      <c r="G110" s="231" t="str">
        <f>MPSB!G110</f>
        <v>Plnenie 2017</v>
      </c>
      <c r="H110" s="108" t="s">
        <v>144</v>
      </c>
    </row>
    <row r="111" spans="1:9" s="3" customFormat="1" ht="15.6" customHeight="1" thickTop="1" x14ac:dyDescent="0.2">
      <c r="A111" s="65" t="s">
        <v>120</v>
      </c>
      <c r="B111" s="44">
        <v>60108</v>
      </c>
      <c r="C111" s="314"/>
      <c r="D111" s="314"/>
      <c r="E111" s="408"/>
      <c r="F111" s="406"/>
      <c r="G111" s="374"/>
      <c r="H111" s="109"/>
    </row>
    <row r="112" spans="1:9" s="3" customFormat="1" ht="15.6" customHeight="1" x14ac:dyDescent="0.2">
      <c r="A112" s="54" t="s">
        <v>121</v>
      </c>
      <c r="B112" s="30">
        <v>60109</v>
      </c>
      <c r="C112" s="307"/>
      <c r="D112" s="307"/>
      <c r="E112" s="387"/>
      <c r="F112" s="380"/>
      <c r="G112" s="229"/>
      <c r="H112" s="110"/>
    </row>
    <row r="113" spans="1:9" s="3" customFormat="1" ht="15.6" customHeight="1" x14ac:dyDescent="0.2">
      <c r="A113" s="54" t="s">
        <v>122</v>
      </c>
      <c r="B113" s="30">
        <v>60110</v>
      </c>
      <c r="C113" s="307"/>
      <c r="D113" s="307"/>
      <c r="E113" s="387"/>
      <c r="F113" s="380"/>
      <c r="G113" s="229"/>
      <c r="H113" s="110"/>
    </row>
    <row r="114" spans="1:9" s="3" customFormat="1" ht="15.6" customHeight="1" x14ac:dyDescent="0.2">
      <c r="A114" s="54" t="s">
        <v>123</v>
      </c>
      <c r="B114" s="30">
        <v>60113</v>
      </c>
      <c r="C114" s="307"/>
      <c r="D114" s="307"/>
      <c r="E114" s="387"/>
      <c r="F114" s="380"/>
      <c r="G114" s="229"/>
      <c r="H114" s="110"/>
    </row>
    <row r="115" spans="1:9" s="3" customFormat="1" ht="15.6" customHeight="1" x14ac:dyDescent="0.2">
      <c r="A115" s="54" t="s">
        <v>124</v>
      </c>
      <c r="B115" s="30">
        <v>60114</v>
      </c>
      <c r="C115" s="307"/>
      <c r="D115" s="307"/>
      <c r="E115" s="387"/>
      <c r="F115" s="380"/>
      <c r="G115" s="229"/>
      <c r="H115" s="110"/>
    </row>
    <row r="116" spans="1:9" s="3" customFormat="1" ht="15.6" customHeight="1" x14ac:dyDescent="0.2">
      <c r="A116" s="54" t="s">
        <v>125</v>
      </c>
      <c r="B116" s="30">
        <v>60199</v>
      </c>
      <c r="C116" s="307"/>
      <c r="D116" s="307"/>
      <c r="E116" s="387"/>
      <c r="F116" s="380"/>
      <c r="G116" s="229"/>
      <c r="H116" s="110"/>
    </row>
    <row r="117" spans="1:9" s="3" customFormat="1" ht="15.6" customHeight="1" x14ac:dyDescent="0.2">
      <c r="A117" s="54" t="str">
        <f>MPSB!A117</f>
        <v xml:space="preserve">Tržby separovaný zber </v>
      </c>
      <c r="B117" s="30">
        <v>60209</v>
      </c>
      <c r="C117" s="307"/>
      <c r="D117" s="307"/>
      <c r="E117" s="387">
        <v>28209</v>
      </c>
      <c r="F117" s="380">
        <v>40000</v>
      </c>
      <c r="G117" s="229">
        <v>4849</v>
      </c>
      <c r="H117" s="110" t="s">
        <v>268</v>
      </c>
    </row>
    <row r="118" spans="1:9" s="3" customFormat="1" ht="15.6" customHeight="1" x14ac:dyDescent="0.2">
      <c r="A118" s="83" t="str">
        <f>MPSB!A118</f>
        <v>Tržby za služby</v>
      </c>
      <c r="B118" s="86">
        <v>60210</v>
      </c>
      <c r="C118" s="307">
        <v>160932</v>
      </c>
      <c r="D118" s="307">
        <v>163282</v>
      </c>
      <c r="E118" s="387">
        <v>158067</v>
      </c>
      <c r="F118" s="380">
        <v>5000</v>
      </c>
      <c r="G118" s="229">
        <v>14</v>
      </c>
      <c r="H118" s="111"/>
      <c r="I118" s="214"/>
    </row>
    <row r="119" spans="1:9" s="3" customFormat="1" ht="15.6" customHeight="1" x14ac:dyDescent="0.2">
      <c r="A119" s="54" t="str">
        <f>MPSB!A119</f>
        <v>Tržby za dopravu</v>
      </c>
      <c r="B119" s="30">
        <v>60211</v>
      </c>
      <c r="C119" s="307"/>
      <c r="D119" s="307"/>
      <c r="E119" s="387">
        <v>15197</v>
      </c>
      <c r="F119" s="380">
        <v>150000</v>
      </c>
      <c r="G119" s="229">
        <v>12556</v>
      </c>
      <c r="H119" s="110"/>
      <c r="I119" s="214"/>
    </row>
    <row r="120" spans="1:9" s="3" customFormat="1" ht="15.6" customHeight="1" x14ac:dyDescent="0.2">
      <c r="A120" s="54" t="str">
        <f>MPSB!A120</f>
        <v>Tržby za služby ostatné</v>
      </c>
      <c r="B120" s="32">
        <v>60212</v>
      </c>
      <c r="C120" s="306">
        <v>5071</v>
      </c>
      <c r="D120" s="307">
        <v>23433</v>
      </c>
      <c r="E120" s="387">
        <v>9653</v>
      </c>
      <c r="F120" s="380">
        <v>8000</v>
      </c>
      <c r="G120" s="229">
        <v>2056</v>
      </c>
      <c r="H120" s="110" t="s">
        <v>128</v>
      </c>
      <c r="I120" s="214"/>
    </row>
    <row r="121" spans="1:9" s="3" customFormat="1" ht="15.6" customHeight="1" x14ac:dyDescent="0.2">
      <c r="A121" s="83" t="s">
        <v>153</v>
      </c>
      <c r="B121" s="84">
        <v>60213</v>
      </c>
      <c r="C121" s="306"/>
      <c r="D121" s="307"/>
      <c r="E121" s="387"/>
      <c r="F121" s="380"/>
      <c r="G121" s="229"/>
      <c r="H121" s="111"/>
      <c r="I121" s="215"/>
    </row>
    <row r="122" spans="1:9" s="3" customFormat="1" ht="15.6" customHeight="1" x14ac:dyDescent="0.2">
      <c r="A122" s="83" t="s">
        <v>129</v>
      </c>
      <c r="B122" s="86">
        <v>60214</v>
      </c>
      <c r="C122" s="307"/>
      <c r="D122" s="307">
        <v>319</v>
      </c>
      <c r="E122" s="387">
        <v>97</v>
      </c>
      <c r="F122" s="380"/>
      <c r="G122" s="229"/>
      <c r="H122" s="111"/>
      <c r="I122" s="215"/>
    </row>
    <row r="123" spans="1:9" s="3" customFormat="1" ht="15.6" customHeight="1" x14ac:dyDescent="0.2">
      <c r="A123" s="83" t="s">
        <v>131</v>
      </c>
      <c r="B123" s="86">
        <v>60215</v>
      </c>
      <c r="C123" s="307"/>
      <c r="D123" s="307"/>
      <c r="E123" s="387">
        <v>55</v>
      </c>
      <c r="F123" s="380"/>
      <c r="G123" s="229"/>
      <c r="H123" s="111"/>
      <c r="I123" s="215"/>
    </row>
    <row r="124" spans="1:9" s="3" customFormat="1" ht="15.6" customHeight="1" x14ac:dyDescent="0.2">
      <c r="A124" s="83" t="s">
        <v>133</v>
      </c>
      <c r="B124" s="86">
        <v>60216</v>
      </c>
      <c r="C124" s="307">
        <v>151555</v>
      </c>
      <c r="D124" s="307">
        <v>199100</v>
      </c>
      <c r="E124" s="387">
        <v>223192</v>
      </c>
      <c r="F124" s="380">
        <v>215000</v>
      </c>
      <c r="G124" s="229">
        <v>18815</v>
      </c>
      <c r="H124" s="111" t="s">
        <v>175</v>
      </c>
      <c r="I124" s="215"/>
    </row>
    <row r="125" spans="1:9" s="3" customFormat="1" ht="15.6" customHeight="1" x14ac:dyDescent="0.2">
      <c r="A125" s="83" t="s">
        <v>151</v>
      </c>
      <c r="B125" s="86">
        <v>60218</v>
      </c>
      <c r="C125" s="307">
        <v>820</v>
      </c>
      <c r="D125" s="307"/>
      <c r="E125" s="387"/>
      <c r="F125" s="380"/>
      <c r="G125" s="229"/>
      <c r="H125" s="111" t="s">
        <v>176</v>
      </c>
      <c r="I125" s="215"/>
    </row>
    <row r="126" spans="1:9" s="3" customFormat="1" ht="15.6" customHeight="1" x14ac:dyDescent="0.2">
      <c r="A126" s="83" t="s">
        <v>134</v>
      </c>
      <c r="B126" s="86">
        <v>60220</v>
      </c>
      <c r="C126" s="307"/>
      <c r="D126" s="307"/>
      <c r="E126" s="387"/>
      <c r="F126" s="380"/>
      <c r="G126" s="229"/>
      <c r="H126" s="111"/>
      <c r="I126" s="87"/>
    </row>
    <row r="127" spans="1:9" s="3" customFormat="1" ht="15.6" customHeight="1" x14ac:dyDescent="0.2">
      <c r="A127" s="83" t="s">
        <v>136</v>
      </c>
      <c r="B127" s="86">
        <v>60299</v>
      </c>
      <c r="C127" s="307">
        <v>2033</v>
      </c>
      <c r="D127" s="307">
        <v>155</v>
      </c>
      <c r="E127" s="387"/>
      <c r="F127" s="380"/>
      <c r="G127" s="229"/>
      <c r="H127" s="111"/>
      <c r="I127" s="87"/>
    </row>
    <row r="128" spans="1:9" s="3" customFormat="1" ht="15.6" customHeight="1" x14ac:dyDescent="0.2">
      <c r="A128" s="83" t="str">
        <f>MPSB!A128</f>
        <v>Tržby za tovar</v>
      </c>
      <c r="B128" s="86">
        <f>MPSB!B128</f>
        <v>60410</v>
      </c>
      <c r="C128" s="307"/>
      <c r="D128" s="307"/>
      <c r="E128" s="387"/>
      <c r="F128" s="380"/>
      <c r="G128" s="229"/>
      <c r="H128" s="111"/>
      <c r="I128" s="87"/>
    </row>
    <row r="129" spans="1:8" s="3" customFormat="1" ht="15.6" customHeight="1" x14ac:dyDescent="0.2">
      <c r="A129" s="54" t="s">
        <v>137</v>
      </c>
      <c r="B129" s="30">
        <v>61110</v>
      </c>
      <c r="C129" s="307"/>
      <c r="D129" s="307"/>
      <c r="E129" s="387"/>
      <c r="F129" s="380"/>
      <c r="G129" s="229"/>
      <c r="H129" s="110"/>
    </row>
    <row r="130" spans="1:8" s="3" customFormat="1" ht="15.6" customHeight="1" x14ac:dyDescent="0.2">
      <c r="A130" s="54" t="s">
        <v>138</v>
      </c>
      <c r="B130" s="30">
        <v>61111</v>
      </c>
      <c r="C130" s="307"/>
      <c r="D130" s="307"/>
      <c r="E130" s="387"/>
      <c r="F130" s="380"/>
      <c r="G130" s="229"/>
      <c r="H130" s="110"/>
    </row>
    <row r="131" spans="1:8" s="3" customFormat="1" ht="15.6" customHeight="1" x14ac:dyDescent="0.2">
      <c r="A131" s="54" t="s">
        <v>180</v>
      </c>
      <c r="B131" s="30">
        <v>64110</v>
      </c>
      <c r="C131" s="307"/>
      <c r="D131" s="307">
        <v>37699</v>
      </c>
      <c r="E131" s="387">
        <v>1</v>
      </c>
      <c r="F131" s="380"/>
      <c r="G131" s="229"/>
      <c r="H131" s="110"/>
    </row>
    <row r="132" spans="1:8" s="3" customFormat="1" ht="15.6" customHeight="1" x14ac:dyDescent="0.2">
      <c r="A132" s="83" t="s">
        <v>229</v>
      </c>
      <c r="B132" s="86">
        <v>64510</v>
      </c>
      <c r="C132" s="307"/>
      <c r="D132" s="307">
        <v>560</v>
      </c>
      <c r="E132" s="387">
        <v>2</v>
      </c>
      <c r="F132" s="380"/>
      <c r="G132" s="229"/>
      <c r="H132" s="110"/>
    </row>
    <row r="133" spans="1:8" s="3" customFormat="1" ht="15.6" customHeight="1" x14ac:dyDescent="0.2">
      <c r="A133" s="54" t="s">
        <v>139</v>
      </c>
      <c r="B133" s="32" t="s">
        <v>140</v>
      </c>
      <c r="C133" s="306"/>
      <c r="D133" s="307"/>
      <c r="E133" s="387"/>
      <c r="F133" s="380"/>
      <c r="G133" s="229"/>
      <c r="H133" s="110"/>
    </row>
    <row r="134" spans="1:8" s="3" customFormat="1" ht="15.6" customHeight="1" x14ac:dyDescent="0.2">
      <c r="A134" s="54" t="str">
        <f>MPSB!A134</f>
        <v>Dotácia z mesta</v>
      </c>
      <c r="B134" s="32">
        <f>MPSB!B134</f>
        <v>64808</v>
      </c>
      <c r="C134" s="306"/>
      <c r="D134" s="307"/>
      <c r="E134" s="387"/>
      <c r="F134" s="380"/>
      <c r="G134" s="229"/>
      <c r="H134" s="110"/>
    </row>
    <row r="135" spans="1:8" s="3" customFormat="1" ht="15.6" customHeight="1" x14ac:dyDescent="0.2">
      <c r="A135" s="54" t="s">
        <v>237</v>
      </c>
      <c r="B135" s="32">
        <v>64811</v>
      </c>
      <c r="C135" s="306"/>
      <c r="D135" s="307"/>
      <c r="E135" s="387">
        <v>2059</v>
      </c>
      <c r="F135" s="380"/>
      <c r="G135" s="229"/>
      <c r="H135" s="110"/>
    </row>
    <row r="136" spans="1:8" s="3" customFormat="1" ht="15.6" customHeight="1" x14ac:dyDescent="0.2">
      <c r="A136" s="54" t="str">
        <f>MPSB!A136</f>
        <v>Tržby ostatné-dotácie z EÚ</v>
      </c>
      <c r="B136" s="32">
        <f>MPSB!B136</f>
        <v>64830</v>
      </c>
      <c r="C136" s="306"/>
      <c r="D136" s="307"/>
      <c r="E136" s="387"/>
      <c r="F136" s="380"/>
      <c r="G136" s="229"/>
      <c r="H136" s="110"/>
    </row>
    <row r="137" spans="1:8" s="3" customFormat="1" ht="15.6" customHeight="1" x14ac:dyDescent="0.2">
      <c r="A137" s="54" t="str">
        <f>MPSB!A137</f>
        <v>Bankové úroky - zdanené</v>
      </c>
      <c r="B137" s="30">
        <v>66210</v>
      </c>
      <c r="C137" s="307"/>
      <c r="D137" s="307"/>
      <c r="E137" s="387"/>
      <c r="F137" s="380"/>
      <c r="G137" s="229"/>
      <c r="H137" s="110"/>
    </row>
    <row r="138" spans="1:8" s="3" customFormat="1" ht="15.6" customHeight="1" x14ac:dyDescent="0.2">
      <c r="A138" s="54" t="str">
        <f>MPSB!A138</f>
        <v>Bankové úroky -  nezdanené</v>
      </c>
      <c r="B138" s="30">
        <f>MPSB!B138</f>
        <v>66211</v>
      </c>
      <c r="C138" s="307"/>
      <c r="D138" s="307"/>
      <c r="E138" s="387"/>
      <c r="F138" s="380"/>
      <c r="G138" s="229"/>
      <c r="H138" s="110"/>
    </row>
    <row r="139" spans="1:8" s="3" customFormat="1" ht="15.6" customHeight="1" thickBot="1" x14ac:dyDescent="0.25">
      <c r="A139" s="66" t="s">
        <v>141</v>
      </c>
      <c r="B139" s="46">
        <v>68410</v>
      </c>
      <c r="C139" s="311"/>
      <c r="D139" s="311"/>
      <c r="E139" s="388"/>
      <c r="F139" s="381"/>
      <c r="G139" s="369"/>
      <c r="H139" s="112"/>
    </row>
    <row r="140" spans="1:8" s="3" customFormat="1" ht="15.6" customHeight="1" thickTop="1" x14ac:dyDescent="0.2">
      <c r="A140" s="67" t="s">
        <v>142</v>
      </c>
      <c r="B140" s="48"/>
      <c r="C140" s="49">
        <f>SUM(C111:C139)</f>
        <v>320411</v>
      </c>
      <c r="D140" s="82">
        <f>SUM(D111:D139)</f>
        <v>424548</v>
      </c>
      <c r="E140" s="352">
        <f>SUM(E111:E139)</f>
        <v>436532</v>
      </c>
      <c r="F140" s="344">
        <f>SUM(F111:F139)</f>
        <v>418000</v>
      </c>
      <c r="G140" s="344">
        <f>SUM(G111:G139)</f>
        <v>38290</v>
      </c>
      <c r="H140" s="113"/>
    </row>
    <row r="141" spans="1:8" s="3" customFormat="1" ht="15.6" customHeight="1" x14ac:dyDescent="0.2">
      <c r="A141" s="57" t="s">
        <v>169</v>
      </c>
      <c r="B141" s="36"/>
      <c r="C141" s="37">
        <f>C140-C105</f>
        <v>35480</v>
      </c>
      <c r="D141" s="224">
        <f>D140-D105</f>
        <v>50923</v>
      </c>
      <c r="E141" s="409">
        <f>E140-E105</f>
        <v>97094.859999999986</v>
      </c>
      <c r="F141" s="407">
        <f>F140-F105</f>
        <v>48002</v>
      </c>
      <c r="G141" s="407">
        <f>G140-G105</f>
        <v>14574</v>
      </c>
      <c r="H141" s="124"/>
    </row>
    <row r="142" spans="1:8" s="3" customFormat="1" ht="15.6" customHeight="1" thickBot="1" x14ac:dyDescent="0.25">
      <c r="A142" s="128" t="s">
        <v>170</v>
      </c>
      <c r="B142" s="127"/>
      <c r="C142" s="126">
        <f>C140-C107</f>
        <v>-7051.2003530085785</v>
      </c>
      <c r="D142" s="225">
        <f>D140-D107</f>
        <v>15601.367450591817</v>
      </c>
      <c r="E142" s="410">
        <f>E140-E107</f>
        <v>69010.409679722041</v>
      </c>
      <c r="F142" s="225">
        <f>F140-F107</f>
        <v>17927.513903692598</v>
      </c>
      <c r="G142" s="225">
        <f>G140-G107</f>
        <v>11587.277415982535</v>
      </c>
      <c r="H142" s="125"/>
    </row>
    <row r="143" spans="1:8" s="3" customFormat="1" ht="11.25" x14ac:dyDescent="0.2">
      <c r="A143" s="19"/>
      <c r="B143" s="19"/>
      <c r="C143" s="187"/>
      <c r="D143" s="29"/>
      <c r="E143" s="29"/>
      <c r="F143" s="29"/>
      <c r="G143" s="29"/>
      <c r="H143" s="52"/>
    </row>
    <row r="144" spans="1:8" s="3" customFormat="1" ht="14.45" customHeight="1" x14ac:dyDescent="0.2">
      <c r="A144" s="19" t="str">
        <f>+MPSB!A144</f>
        <v>Vypracovala vedúca ES Mgr. Jana Zuberecová</v>
      </c>
      <c r="B144" s="19"/>
      <c r="C144" s="187"/>
      <c r="D144" s="29"/>
      <c r="E144" s="29"/>
      <c r="F144" s="29"/>
      <c r="G144" s="29"/>
      <c r="H144" s="52" t="str">
        <f>MPSB!H144</f>
        <v>Bc. Peter Novajovský</v>
      </c>
    </row>
    <row r="145" spans="1:8" s="3" customFormat="1" ht="16.899999999999999" customHeight="1" x14ac:dyDescent="0.2">
      <c r="A145" s="19" t="str">
        <f>+MPSB!A145</f>
        <v>V Spišskej Belej 04.04.2017</v>
      </c>
      <c r="B145" s="19"/>
      <c r="C145" s="187"/>
      <c r="D145" s="29"/>
      <c r="E145" s="29"/>
      <c r="F145" s="29"/>
      <c r="G145" s="29"/>
      <c r="H145" s="52" t="str">
        <f>MPSB!H145</f>
        <v>Konateľ spoločnosti</v>
      </c>
    </row>
    <row r="146" spans="1:8" s="3" customFormat="1" ht="11.25" x14ac:dyDescent="0.2">
      <c r="A146" s="1"/>
      <c r="B146" s="1"/>
      <c r="C146" s="145"/>
      <c r="H146" s="114"/>
    </row>
    <row r="147" spans="1:8" s="8" customFormat="1" x14ac:dyDescent="0.2">
      <c r="A147" s="7"/>
      <c r="B147" s="7"/>
      <c r="C147" s="189"/>
      <c r="D147" s="9"/>
      <c r="E147" s="9"/>
      <c r="F147" s="9"/>
      <c r="G147" s="9"/>
      <c r="H147" s="115"/>
    </row>
    <row r="148" spans="1:8" s="8" customFormat="1" x14ac:dyDescent="0.2">
      <c r="A148" s="7"/>
      <c r="B148" s="7"/>
      <c r="C148" s="189"/>
      <c r="D148" s="9"/>
      <c r="E148" s="9"/>
      <c r="F148" s="9"/>
      <c r="G148" s="9"/>
      <c r="H148" s="115"/>
    </row>
    <row r="149" spans="1:8" s="8" customFormat="1" x14ac:dyDescent="0.2">
      <c r="A149" s="7"/>
      <c r="B149" s="7"/>
      <c r="C149" s="189"/>
      <c r="D149" s="9"/>
      <c r="E149" s="9"/>
      <c r="F149" s="9"/>
      <c r="G149" s="9"/>
      <c r="H149" s="115"/>
    </row>
    <row r="150" spans="1:8" s="8" customFormat="1" x14ac:dyDescent="0.2">
      <c r="A150" s="7"/>
      <c r="B150" s="7"/>
      <c r="C150" s="189"/>
      <c r="D150" s="9"/>
      <c r="E150" s="9"/>
      <c r="F150" s="9"/>
      <c r="G150" s="9"/>
      <c r="H150" s="115"/>
    </row>
    <row r="151" spans="1:8" s="8" customFormat="1" x14ac:dyDescent="0.2">
      <c r="A151" s="7"/>
      <c r="B151" s="7"/>
      <c r="C151" s="189"/>
      <c r="D151" s="9"/>
      <c r="E151" s="9"/>
      <c r="F151" s="9"/>
      <c r="G151" s="9"/>
      <c r="H151" s="115"/>
    </row>
    <row r="152" spans="1:8" s="8" customFormat="1" x14ac:dyDescent="0.2">
      <c r="A152" s="7"/>
      <c r="B152" s="7"/>
      <c r="C152" s="189"/>
      <c r="D152" s="9"/>
      <c r="E152" s="9"/>
      <c r="F152" s="9"/>
      <c r="G152" s="9"/>
      <c r="H152" s="115"/>
    </row>
    <row r="153" spans="1:8" x14ac:dyDescent="0.2">
      <c r="A153" s="1"/>
      <c r="B153" s="1"/>
      <c r="C153" s="145"/>
    </row>
    <row r="154" spans="1:8" x14ac:dyDescent="0.2">
      <c r="A154" s="1"/>
      <c r="B154" s="1"/>
      <c r="C154" s="145"/>
    </row>
    <row r="155" spans="1:8" x14ac:dyDescent="0.2">
      <c r="A155" s="1"/>
      <c r="B155" s="1"/>
      <c r="C155" s="145"/>
    </row>
    <row r="156" spans="1:8" s="9" customFormat="1" ht="11.25" x14ac:dyDescent="0.2">
      <c r="A156" s="1"/>
      <c r="B156" s="1"/>
      <c r="C156" s="145"/>
      <c r="H156" s="115"/>
    </row>
    <row r="157" spans="1:8" s="9" customFormat="1" ht="11.25" x14ac:dyDescent="0.2">
      <c r="A157" s="1"/>
      <c r="B157" s="1"/>
      <c r="C157" s="145"/>
      <c r="H157" s="115"/>
    </row>
    <row r="158" spans="1:8" s="9" customFormat="1" ht="11.25" x14ac:dyDescent="0.2">
      <c r="A158" s="1"/>
      <c r="B158" s="1"/>
      <c r="C158" s="145"/>
      <c r="H158" s="115"/>
    </row>
    <row r="159" spans="1:8" s="9" customFormat="1" ht="11.25" x14ac:dyDescent="0.2">
      <c r="A159" s="1"/>
      <c r="B159" s="1"/>
      <c r="C159" s="145"/>
      <c r="H159" s="115"/>
    </row>
    <row r="160" spans="1:8" s="9" customFormat="1" ht="11.25" x14ac:dyDescent="0.2">
      <c r="A160" s="1"/>
      <c r="B160" s="1"/>
      <c r="C160" s="145"/>
      <c r="H160" s="115"/>
    </row>
    <row r="161" spans="1:8" s="9" customFormat="1" ht="11.25" x14ac:dyDescent="0.2">
      <c r="A161" s="1"/>
      <c r="B161" s="1"/>
      <c r="C161" s="145"/>
      <c r="H161" s="115"/>
    </row>
    <row r="162" spans="1:8" s="9" customFormat="1" ht="11.25" x14ac:dyDescent="0.2">
      <c r="A162" s="1"/>
      <c r="B162" s="1"/>
      <c r="C162" s="145"/>
      <c r="H162" s="115"/>
    </row>
    <row r="163" spans="1:8" s="9" customFormat="1" ht="11.25" x14ac:dyDescent="0.2">
      <c r="A163" s="1"/>
      <c r="B163" s="1"/>
      <c r="C163" s="145"/>
      <c r="H163" s="115"/>
    </row>
    <row r="164" spans="1:8" s="9" customFormat="1" ht="11.25" x14ac:dyDescent="0.2">
      <c r="A164" s="1"/>
      <c r="B164" s="1"/>
      <c r="C164" s="145"/>
      <c r="H164" s="115"/>
    </row>
    <row r="165" spans="1:8" s="9" customFormat="1" ht="11.25" x14ac:dyDescent="0.2">
      <c r="A165" s="1"/>
      <c r="B165" s="1"/>
      <c r="C165" s="145"/>
      <c r="H165" s="115"/>
    </row>
    <row r="166" spans="1:8" s="9" customFormat="1" ht="11.25" x14ac:dyDescent="0.2">
      <c r="A166" s="1"/>
      <c r="B166" s="1"/>
      <c r="C166" s="145"/>
      <c r="H166" s="115"/>
    </row>
    <row r="167" spans="1:8" s="9" customFormat="1" ht="11.25" x14ac:dyDescent="0.2">
      <c r="A167" s="1"/>
      <c r="B167" s="1"/>
      <c r="C167" s="145"/>
      <c r="H167" s="115"/>
    </row>
    <row r="168" spans="1:8" s="9" customFormat="1" ht="11.25" x14ac:dyDescent="0.2">
      <c r="A168" s="1"/>
      <c r="B168" s="1"/>
      <c r="C168" s="145"/>
      <c r="H168" s="115"/>
    </row>
    <row r="169" spans="1:8" s="9" customFormat="1" ht="11.25" x14ac:dyDescent="0.2">
      <c r="A169" s="1"/>
      <c r="B169" s="1"/>
      <c r="C169" s="145"/>
      <c r="H169" s="115"/>
    </row>
    <row r="170" spans="1:8" s="9" customFormat="1" ht="11.25" x14ac:dyDescent="0.2">
      <c r="A170" s="1"/>
      <c r="B170" s="1"/>
      <c r="C170" s="145"/>
      <c r="H170" s="115"/>
    </row>
    <row r="171" spans="1:8" s="9" customFormat="1" ht="11.25" x14ac:dyDescent="0.2">
      <c r="A171" s="1"/>
      <c r="B171" s="1"/>
      <c r="C171" s="145"/>
      <c r="H171" s="115"/>
    </row>
    <row r="172" spans="1:8" s="3" customFormat="1" ht="11.25" x14ac:dyDescent="0.2">
      <c r="A172" s="1"/>
      <c r="B172" s="1"/>
      <c r="C172" s="145"/>
      <c r="D172" s="9"/>
      <c r="E172" s="9"/>
      <c r="F172" s="9"/>
      <c r="G172" s="9"/>
      <c r="H172" s="115"/>
    </row>
    <row r="173" spans="1:8" s="3" customFormat="1" ht="11.25" x14ac:dyDescent="0.2">
      <c r="A173" s="1"/>
      <c r="B173" s="1"/>
      <c r="C173" s="145"/>
      <c r="D173" s="9"/>
      <c r="E173" s="9"/>
      <c r="F173" s="9"/>
      <c r="G173" s="9"/>
      <c r="H173" s="115"/>
    </row>
    <row r="174" spans="1:8" s="3" customFormat="1" ht="11.25" x14ac:dyDescent="0.2">
      <c r="A174" s="1"/>
      <c r="B174" s="1"/>
      <c r="C174" s="145"/>
      <c r="D174" s="9"/>
      <c r="E174" s="9"/>
      <c r="F174" s="9"/>
      <c r="G174" s="9"/>
      <c r="H174" s="115"/>
    </row>
    <row r="175" spans="1:8" s="3" customFormat="1" ht="11.25" x14ac:dyDescent="0.2">
      <c r="A175" s="1"/>
      <c r="B175" s="1"/>
      <c r="C175" s="145"/>
      <c r="D175" s="9"/>
      <c r="E175" s="9"/>
      <c r="F175" s="9"/>
      <c r="G175" s="9"/>
      <c r="H175" s="115"/>
    </row>
    <row r="176" spans="1:8" s="3" customFormat="1" ht="11.25" x14ac:dyDescent="0.2">
      <c r="A176" s="1"/>
      <c r="B176" s="1"/>
      <c r="C176" s="145"/>
      <c r="D176" s="9"/>
      <c r="E176" s="9"/>
      <c r="F176" s="9"/>
      <c r="G176" s="9"/>
      <c r="H176" s="115"/>
    </row>
    <row r="177" spans="1:8" s="3" customFormat="1" ht="11.25" x14ac:dyDescent="0.2">
      <c r="A177" s="1"/>
      <c r="B177" s="1"/>
      <c r="C177" s="145"/>
      <c r="D177" s="9"/>
      <c r="E177" s="9"/>
      <c r="F177" s="9"/>
      <c r="G177" s="9"/>
      <c r="H177" s="115"/>
    </row>
    <row r="178" spans="1:8" s="3" customFormat="1" ht="11.25" x14ac:dyDescent="0.2">
      <c r="A178" s="1"/>
      <c r="B178" s="1"/>
      <c r="C178" s="145"/>
      <c r="D178" s="9"/>
      <c r="E178" s="9"/>
      <c r="F178" s="9"/>
      <c r="G178" s="9"/>
      <c r="H178" s="115"/>
    </row>
    <row r="179" spans="1:8" s="3" customFormat="1" ht="11.25" x14ac:dyDescent="0.2">
      <c r="A179" s="1"/>
      <c r="B179" s="1"/>
      <c r="C179" s="145"/>
      <c r="D179" s="9"/>
      <c r="E179" s="9"/>
      <c r="F179" s="9"/>
      <c r="G179" s="9"/>
      <c r="H179" s="115"/>
    </row>
    <row r="180" spans="1:8" s="3" customFormat="1" ht="11.25" x14ac:dyDescent="0.2">
      <c r="A180" s="1"/>
      <c r="B180" s="1"/>
      <c r="C180" s="145"/>
      <c r="D180" s="9"/>
      <c r="E180" s="9"/>
      <c r="F180" s="9"/>
      <c r="G180" s="9"/>
      <c r="H180" s="115"/>
    </row>
    <row r="181" spans="1:8" s="3" customFormat="1" ht="11.25" x14ac:dyDescent="0.2">
      <c r="A181" s="1"/>
      <c r="B181" s="1"/>
      <c r="C181" s="145"/>
      <c r="D181" s="9"/>
      <c r="E181" s="9"/>
      <c r="F181" s="9"/>
      <c r="G181" s="9"/>
      <c r="H181" s="115"/>
    </row>
    <row r="182" spans="1:8" s="3" customFormat="1" ht="11.25" x14ac:dyDescent="0.2">
      <c r="A182" s="1"/>
      <c r="B182" s="1"/>
      <c r="C182" s="145"/>
      <c r="D182" s="9"/>
      <c r="E182" s="9"/>
      <c r="F182" s="9"/>
      <c r="G182" s="9"/>
      <c r="H182" s="115"/>
    </row>
    <row r="183" spans="1:8" s="3" customFormat="1" ht="11.25" x14ac:dyDescent="0.2">
      <c r="A183" s="1"/>
      <c r="B183" s="1"/>
      <c r="C183" s="145"/>
      <c r="D183" s="9"/>
      <c r="E183" s="9"/>
      <c r="F183" s="9"/>
      <c r="G183" s="9"/>
      <c r="H183" s="115"/>
    </row>
    <row r="184" spans="1:8" s="3" customFormat="1" ht="11.25" x14ac:dyDescent="0.2">
      <c r="A184" s="1"/>
      <c r="B184" s="1"/>
      <c r="C184" s="145"/>
      <c r="D184" s="9"/>
      <c r="E184" s="9"/>
      <c r="F184" s="9"/>
      <c r="G184" s="9"/>
      <c r="H184" s="115"/>
    </row>
    <row r="185" spans="1:8" s="3" customFormat="1" ht="11.25" x14ac:dyDescent="0.2">
      <c r="A185" s="1"/>
      <c r="B185" s="1"/>
      <c r="C185" s="145"/>
      <c r="D185" s="9"/>
      <c r="E185" s="9"/>
      <c r="F185" s="9"/>
      <c r="G185" s="9"/>
      <c r="H185" s="115"/>
    </row>
    <row r="186" spans="1:8" s="3" customFormat="1" ht="11.25" x14ac:dyDescent="0.2">
      <c r="A186" s="1"/>
      <c r="B186" s="1"/>
      <c r="C186" s="145"/>
      <c r="D186" s="9"/>
      <c r="E186" s="9"/>
      <c r="F186" s="9"/>
      <c r="G186" s="9"/>
      <c r="H186" s="115"/>
    </row>
    <row r="187" spans="1:8" s="3" customFormat="1" ht="11.25" x14ac:dyDescent="0.2">
      <c r="A187" s="1"/>
      <c r="B187" s="1"/>
      <c r="C187" s="145"/>
      <c r="D187" s="9"/>
      <c r="E187" s="9"/>
      <c r="F187" s="9"/>
      <c r="G187" s="9"/>
      <c r="H187" s="115"/>
    </row>
    <row r="188" spans="1:8" s="3" customFormat="1" ht="11.25" x14ac:dyDescent="0.2">
      <c r="A188" s="1"/>
      <c r="B188" s="1"/>
      <c r="C188" s="145"/>
      <c r="D188" s="9"/>
      <c r="E188" s="9"/>
      <c r="F188" s="9"/>
      <c r="G188" s="9"/>
      <c r="H188" s="115"/>
    </row>
    <row r="189" spans="1:8" s="3" customFormat="1" ht="11.25" x14ac:dyDescent="0.2">
      <c r="A189" s="1"/>
      <c r="B189" s="1"/>
      <c r="C189" s="145"/>
      <c r="D189" s="9"/>
      <c r="E189" s="9"/>
      <c r="F189" s="9"/>
      <c r="G189" s="9"/>
      <c r="H189" s="115"/>
    </row>
    <row r="190" spans="1:8" s="3" customFormat="1" ht="11.25" x14ac:dyDescent="0.2">
      <c r="A190" s="1"/>
      <c r="B190" s="1"/>
      <c r="C190" s="145"/>
      <c r="D190" s="9"/>
      <c r="E190" s="9"/>
      <c r="F190" s="9"/>
      <c r="G190" s="9"/>
      <c r="H190" s="115"/>
    </row>
    <row r="191" spans="1:8" s="3" customFormat="1" ht="11.25" x14ac:dyDescent="0.2">
      <c r="A191" s="1"/>
      <c r="B191" s="1"/>
      <c r="C191" s="145"/>
      <c r="D191" s="9"/>
      <c r="E191" s="9"/>
      <c r="F191" s="9"/>
      <c r="G191" s="9"/>
      <c r="H191" s="115"/>
    </row>
    <row r="192" spans="1:8" s="3" customFormat="1" ht="11.25" x14ac:dyDescent="0.2">
      <c r="A192" s="1"/>
      <c r="B192" s="1"/>
      <c r="C192" s="145"/>
      <c r="D192" s="9"/>
      <c r="E192" s="9"/>
      <c r="F192" s="9"/>
      <c r="G192" s="9"/>
      <c r="H192" s="115"/>
    </row>
    <row r="193" spans="1:8" s="3" customFormat="1" ht="11.25" x14ac:dyDescent="0.2">
      <c r="A193" s="1"/>
      <c r="B193" s="1"/>
      <c r="C193" s="145"/>
      <c r="D193" s="9"/>
      <c r="E193" s="9"/>
      <c r="F193" s="9"/>
      <c r="G193" s="9"/>
      <c r="H193" s="115"/>
    </row>
    <row r="194" spans="1:8" s="3" customFormat="1" ht="11.25" x14ac:dyDescent="0.2">
      <c r="A194" s="1"/>
      <c r="B194" s="1"/>
      <c r="C194" s="145"/>
      <c r="D194" s="9"/>
      <c r="E194" s="9"/>
      <c r="F194" s="9"/>
      <c r="G194" s="9"/>
      <c r="H194" s="115"/>
    </row>
    <row r="195" spans="1:8" s="3" customFormat="1" ht="11.25" x14ac:dyDescent="0.2">
      <c r="A195" s="1"/>
      <c r="B195" s="1"/>
      <c r="C195" s="145"/>
      <c r="D195" s="9"/>
      <c r="E195" s="9"/>
      <c r="F195" s="9"/>
      <c r="G195" s="9"/>
      <c r="H195" s="115"/>
    </row>
    <row r="196" spans="1:8" s="3" customFormat="1" ht="11.25" x14ac:dyDescent="0.2">
      <c r="A196" s="1"/>
      <c r="B196" s="1"/>
      <c r="C196" s="145"/>
      <c r="D196" s="9"/>
      <c r="E196" s="9"/>
      <c r="F196" s="9"/>
      <c r="G196" s="9"/>
      <c r="H196" s="115"/>
    </row>
    <row r="197" spans="1:8" s="3" customFormat="1" ht="11.25" x14ac:dyDescent="0.2">
      <c r="A197" s="1"/>
      <c r="B197" s="1"/>
      <c r="C197" s="145"/>
      <c r="D197" s="9"/>
      <c r="E197" s="9"/>
      <c r="F197" s="9"/>
      <c r="G197" s="9"/>
      <c r="H197" s="115"/>
    </row>
    <row r="198" spans="1:8" s="3" customFormat="1" ht="11.25" x14ac:dyDescent="0.2">
      <c r="A198" s="1"/>
      <c r="B198" s="1"/>
      <c r="C198" s="145"/>
      <c r="D198" s="9"/>
      <c r="E198" s="9"/>
      <c r="F198" s="9"/>
      <c r="G198" s="9"/>
      <c r="H198" s="115"/>
    </row>
    <row r="199" spans="1:8" s="3" customFormat="1" ht="11.25" x14ac:dyDescent="0.2">
      <c r="A199" s="1"/>
      <c r="B199" s="1"/>
      <c r="C199" s="145"/>
      <c r="D199" s="9"/>
      <c r="E199" s="9"/>
      <c r="F199" s="9"/>
      <c r="G199" s="9"/>
      <c r="H199" s="115"/>
    </row>
    <row r="200" spans="1:8" s="3" customFormat="1" ht="11.25" x14ac:dyDescent="0.2">
      <c r="A200" s="1"/>
      <c r="B200" s="1"/>
      <c r="C200" s="145"/>
      <c r="D200" s="9"/>
      <c r="E200" s="9"/>
      <c r="F200" s="9"/>
      <c r="G200" s="9"/>
      <c r="H200" s="115"/>
    </row>
    <row r="201" spans="1:8" s="3" customFormat="1" ht="11.25" x14ac:dyDescent="0.2">
      <c r="A201" s="1"/>
      <c r="B201" s="1"/>
      <c r="C201" s="145"/>
      <c r="D201" s="9"/>
      <c r="E201" s="9"/>
      <c r="F201" s="9"/>
      <c r="G201" s="9"/>
      <c r="H201" s="115"/>
    </row>
    <row r="202" spans="1:8" s="3" customFormat="1" ht="11.25" x14ac:dyDescent="0.2">
      <c r="A202" s="1"/>
      <c r="B202" s="1"/>
      <c r="C202" s="145"/>
      <c r="D202" s="9"/>
      <c r="E202" s="9"/>
      <c r="F202" s="9"/>
      <c r="G202" s="9"/>
      <c r="H202" s="115"/>
    </row>
    <row r="203" spans="1:8" s="3" customFormat="1" ht="11.25" x14ac:dyDescent="0.2">
      <c r="A203" s="1"/>
      <c r="B203" s="1"/>
      <c r="C203" s="145"/>
      <c r="D203" s="9"/>
      <c r="E203" s="9"/>
      <c r="F203" s="9"/>
      <c r="G203" s="9"/>
      <c r="H203" s="115"/>
    </row>
    <row r="204" spans="1:8" s="3" customFormat="1" ht="11.25" x14ac:dyDescent="0.2">
      <c r="A204" s="1"/>
      <c r="B204" s="1"/>
      <c r="C204" s="145"/>
      <c r="D204" s="9"/>
      <c r="E204" s="9"/>
      <c r="F204" s="9"/>
      <c r="G204" s="9"/>
      <c r="H204" s="115"/>
    </row>
    <row r="205" spans="1:8" s="3" customFormat="1" ht="11.25" x14ac:dyDescent="0.2">
      <c r="A205" s="1"/>
      <c r="B205" s="1"/>
      <c r="C205" s="145"/>
      <c r="D205" s="9"/>
      <c r="E205" s="9"/>
      <c r="F205" s="9"/>
      <c r="G205" s="9"/>
      <c r="H205" s="115"/>
    </row>
    <row r="206" spans="1:8" s="3" customFormat="1" ht="11.25" x14ac:dyDescent="0.2">
      <c r="A206" s="1"/>
      <c r="B206" s="1"/>
      <c r="C206" s="145"/>
      <c r="D206" s="9"/>
      <c r="E206" s="9"/>
      <c r="F206" s="9"/>
      <c r="G206" s="9"/>
      <c r="H206" s="115"/>
    </row>
    <row r="207" spans="1:8" s="3" customFormat="1" ht="11.25" x14ac:dyDescent="0.2">
      <c r="A207" s="1"/>
      <c r="B207" s="1"/>
      <c r="C207" s="145"/>
      <c r="D207" s="9"/>
      <c r="E207" s="9"/>
      <c r="F207" s="9"/>
      <c r="G207" s="9"/>
      <c r="H207" s="115"/>
    </row>
    <row r="208" spans="1:8" s="3" customFormat="1" ht="11.25" x14ac:dyDescent="0.2">
      <c r="A208" s="1"/>
      <c r="B208" s="1"/>
      <c r="C208" s="145"/>
      <c r="D208" s="9"/>
      <c r="E208" s="9"/>
      <c r="F208" s="9"/>
      <c r="G208" s="9"/>
      <c r="H208" s="115"/>
    </row>
    <row r="209" spans="1:8" s="3" customFormat="1" ht="11.25" x14ac:dyDescent="0.2">
      <c r="A209" s="1"/>
      <c r="B209" s="1"/>
      <c r="C209" s="145"/>
      <c r="D209" s="9"/>
      <c r="E209" s="9"/>
      <c r="F209" s="9"/>
      <c r="G209" s="9"/>
      <c r="H209" s="115"/>
    </row>
    <row r="210" spans="1:8" s="3" customFormat="1" ht="11.25" x14ac:dyDescent="0.2">
      <c r="A210" s="1"/>
      <c r="B210" s="1"/>
      <c r="C210" s="145"/>
      <c r="D210" s="9"/>
      <c r="E210" s="9"/>
      <c r="F210" s="9"/>
      <c r="G210" s="9"/>
      <c r="H210" s="115"/>
    </row>
    <row r="211" spans="1:8" s="3" customFormat="1" ht="11.25" x14ac:dyDescent="0.2">
      <c r="A211" s="1"/>
      <c r="B211" s="1"/>
      <c r="C211" s="145"/>
      <c r="D211" s="9"/>
      <c r="E211" s="9"/>
      <c r="F211" s="9"/>
      <c r="G211" s="9"/>
      <c r="H211" s="115"/>
    </row>
    <row r="212" spans="1:8" s="3" customFormat="1" ht="11.25" x14ac:dyDescent="0.2">
      <c r="A212" s="1"/>
      <c r="B212" s="1"/>
      <c r="C212" s="145"/>
      <c r="D212" s="9"/>
      <c r="E212" s="9"/>
      <c r="F212" s="9"/>
      <c r="G212" s="9"/>
      <c r="H212" s="115"/>
    </row>
    <row r="213" spans="1:8" s="3" customFormat="1" ht="11.25" x14ac:dyDescent="0.2">
      <c r="A213" s="1"/>
      <c r="B213" s="1"/>
      <c r="C213" s="145"/>
      <c r="D213" s="9"/>
      <c r="E213" s="9"/>
      <c r="F213" s="9"/>
      <c r="G213" s="9"/>
      <c r="H213" s="115"/>
    </row>
    <row r="214" spans="1:8" s="3" customFormat="1" ht="11.25" x14ac:dyDescent="0.2">
      <c r="A214" s="1"/>
      <c r="B214" s="1"/>
      <c r="C214" s="145"/>
      <c r="D214" s="9"/>
      <c r="E214" s="9"/>
      <c r="F214" s="9"/>
      <c r="G214" s="9"/>
      <c r="H214" s="115"/>
    </row>
    <row r="215" spans="1:8" s="3" customFormat="1" ht="11.25" x14ac:dyDescent="0.2">
      <c r="A215" s="1"/>
      <c r="B215" s="1"/>
      <c r="C215" s="145"/>
      <c r="D215" s="9"/>
      <c r="E215" s="9"/>
      <c r="F215" s="9"/>
      <c r="G215" s="9"/>
      <c r="H215" s="115"/>
    </row>
    <row r="216" spans="1:8" s="3" customFormat="1" ht="11.25" x14ac:dyDescent="0.2">
      <c r="A216" s="1"/>
      <c r="B216" s="1"/>
      <c r="C216" s="145"/>
      <c r="D216" s="9"/>
      <c r="E216" s="9"/>
      <c r="F216" s="9"/>
      <c r="G216" s="9"/>
      <c r="H216" s="115"/>
    </row>
    <row r="217" spans="1:8" s="3" customFormat="1" ht="11.25" x14ac:dyDescent="0.2">
      <c r="A217" s="1"/>
      <c r="B217" s="1"/>
      <c r="C217" s="145"/>
      <c r="D217" s="9"/>
      <c r="E217" s="9"/>
      <c r="F217" s="9"/>
      <c r="G217" s="9"/>
      <c r="H217" s="115"/>
    </row>
    <row r="218" spans="1:8" s="3" customFormat="1" ht="11.25" x14ac:dyDescent="0.2">
      <c r="A218" s="1"/>
      <c r="B218" s="1"/>
      <c r="C218" s="145"/>
      <c r="D218" s="9"/>
      <c r="E218" s="9"/>
      <c r="F218" s="9"/>
      <c r="G218" s="9"/>
      <c r="H218" s="115"/>
    </row>
    <row r="219" spans="1:8" s="3" customFormat="1" ht="11.25" x14ac:dyDescent="0.2">
      <c r="A219" s="1"/>
      <c r="B219" s="1"/>
      <c r="C219" s="145"/>
      <c r="D219" s="9"/>
      <c r="E219" s="9"/>
      <c r="F219" s="9"/>
      <c r="G219" s="9"/>
      <c r="H219" s="115"/>
    </row>
    <row r="220" spans="1:8" s="3" customFormat="1" ht="11.25" x14ac:dyDescent="0.2">
      <c r="A220" s="1"/>
      <c r="B220" s="1"/>
      <c r="C220" s="145"/>
      <c r="D220" s="9"/>
      <c r="E220" s="9"/>
      <c r="F220" s="9"/>
      <c r="G220" s="9"/>
      <c r="H220" s="115"/>
    </row>
    <row r="221" spans="1:8" s="3" customFormat="1" ht="11.25" x14ac:dyDescent="0.2">
      <c r="A221" s="1"/>
      <c r="B221" s="1"/>
      <c r="C221" s="145"/>
      <c r="D221" s="9"/>
      <c r="E221" s="9"/>
      <c r="F221" s="9"/>
      <c r="G221" s="9"/>
      <c r="H221" s="115"/>
    </row>
    <row r="222" spans="1:8" s="3" customFormat="1" ht="11.25" x14ac:dyDescent="0.2">
      <c r="A222" s="1"/>
      <c r="B222" s="1"/>
      <c r="C222" s="145"/>
      <c r="D222" s="9"/>
      <c r="E222" s="9"/>
      <c r="F222" s="9"/>
      <c r="G222" s="9"/>
      <c r="H222" s="115"/>
    </row>
    <row r="223" spans="1:8" s="3" customFormat="1" ht="11.25" x14ac:dyDescent="0.2">
      <c r="A223" s="1"/>
      <c r="B223" s="1"/>
      <c r="C223" s="145"/>
      <c r="D223" s="9"/>
      <c r="E223" s="9"/>
      <c r="F223" s="9"/>
      <c r="G223" s="9"/>
      <c r="H223" s="115"/>
    </row>
    <row r="224" spans="1:8" s="3" customFormat="1" ht="11.25" x14ac:dyDescent="0.2">
      <c r="A224" s="1"/>
      <c r="B224" s="1"/>
      <c r="C224" s="145"/>
      <c r="D224" s="9"/>
      <c r="E224" s="9"/>
      <c r="F224" s="9"/>
      <c r="G224" s="9"/>
      <c r="H224" s="115"/>
    </row>
    <row r="225" spans="1:8" s="3" customFormat="1" ht="11.25" x14ac:dyDescent="0.2">
      <c r="A225" s="1"/>
      <c r="B225" s="1"/>
      <c r="C225" s="145"/>
      <c r="D225" s="9"/>
      <c r="E225" s="9"/>
      <c r="F225" s="9"/>
      <c r="G225" s="9"/>
      <c r="H225" s="115"/>
    </row>
    <row r="226" spans="1:8" s="3" customFormat="1" ht="11.25" x14ac:dyDescent="0.2">
      <c r="A226" s="1"/>
      <c r="B226" s="1"/>
      <c r="C226" s="145"/>
      <c r="D226" s="9"/>
      <c r="E226" s="9"/>
      <c r="F226" s="9"/>
      <c r="G226" s="9"/>
      <c r="H226" s="115"/>
    </row>
    <row r="227" spans="1:8" s="3" customFormat="1" ht="11.25" x14ac:dyDescent="0.2">
      <c r="A227" s="1"/>
      <c r="B227" s="1"/>
      <c r="C227" s="145"/>
      <c r="D227" s="9"/>
      <c r="E227" s="9"/>
      <c r="F227" s="9"/>
      <c r="G227" s="9"/>
      <c r="H227" s="115"/>
    </row>
    <row r="228" spans="1:8" s="3" customFormat="1" ht="11.25" x14ac:dyDescent="0.2">
      <c r="A228" s="1"/>
      <c r="B228" s="1"/>
      <c r="C228" s="145"/>
      <c r="D228" s="9"/>
      <c r="E228" s="9"/>
      <c r="F228" s="9"/>
      <c r="G228" s="9"/>
      <c r="H228" s="115"/>
    </row>
    <row r="229" spans="1:8" s="3" customFormat="1" ht="11.25" x14ac:dyDescent="0.2">
      <c r="A229" s="1"/>
      <c r="B229" s="1"/>
      <c r="C229" s="145"/>
      <c r="D229" s="9"/>
      <c r="E229" s="9"/>
      <c r="F229" s="9"/>
      <c r="G229" s="9"/>
      <c r="H229" s="115"/>
    </row>
    <row r="230" spans="1:8" s="3" customFormat="1" ht="11.25" x14ac:dyDescent="0.2">
      <c r="A230" s="1"/>
      <c r="B230" s="1"/>
      <c r="C230" s="145"/>
      <c r="D230" s="9"/>
      <c r="E230" s="9"/>
      <c r="F230" s="9"/>
      <c r="G230" s="9"/>
      <c r="H230" s="115"/>
    </row>
    <row r="231" spans="1:8" s="3" customFormat="1" ht="11.25" x14ac:dyDescent="0.2">
      <c r="A231" s="1"/>
      <c r="B231" s="1"/>
      <c r="C231" s="145"/>
      <c r="D231" s="9"/>
      <c r="E231" s="9"/>
      <c r="F231" s="9"/>
      <c r="G231" s="9"/>
      <c r="H231" s="115"/>
    </row>
    <row r="232" spans="1:8" s="3" customFormat="1" ht="11.25" x14ac:dyDescent="0.2">
      <c r="A232" s="1"/>
      <c r="B232" s="1"/>
      <c r="C232" s="145"/>
      <c r="D232" s="9"/>
      <c r="E232" s="9"/>
      <c r="F232" s="9"/>
      <c r="G232" s="9"/>
      <c r="H232" s="115"/>
    </row>
    <row r="233" spans="1:8" s="3" customFormat="1" ht="11.25" x14ac:dyDescent="0.2">
      <c r="A233" s="1"/>
      <c r="B233" s="1"/>
      <c r="C233" s="145"/>
      <c r="D233" s="9"/>
      <c r="E233" s="9"/>
      <c r="F233" s="9"/>
      <c r="G233" s="9"/>
      <c r="H233" s="115"/>
    </row>
    <row r="234" spans="1:8" s="3" customFormat="1" ht="11.25" x14ac:dyDescent="0.2">
      <c r="A234" s="1"/>
      <c r="B234" s="1"/>
      <c r="C234" s="145"/>
      <c r="D234" s="9"/>
      <c r="E234" s="9"/>
      <c r="F234" s="9"/>
      <c r="G234" s="9"/>
      <c r="H234" s="115"/>
    </row>
    <row r="235" spans="1:8" s="3" customFormat="1" ht="11.25" x14ac:dyDescent="0.2">
      <c r="A235" s="1"/>
      <c r="B235" s="1"/>
      <c r="C235" s="145"/>
      <c r="D235" s="9"/>
      <c r="E235" s="9"/>
      <c r="F235" s="9"/>
      <c r="G235" s="9"/>
      <c r="H235" s="115"/>
    </row>
    <row r="236" spans="1:8" s="3" customFormat="1" ht="11.25" x14ac:dyDescent="0.2">
      <c r="A236" s="1"/>
      <c r="B236" s="1"/>
      <c r="C236" s="145"/>
      <c r="D236" s="9"/>
      <c r="E236" s="9"/>
      <c r="F236" s="9"/>
      <c r="G236" s="9"/>
      <c r="H236" s="115"/>
    </row>
    <row r="237" spans="1:8" s="3" customFormat="1" ht="11.25" x14ac:dyDescent="0.2">
      <c r="A237" s="1"/>
      <c r="B237" s="1"/>
      <c r="C237" s="145"/>
      <c r="D237" s="9"/>
      <c r="E237" s="9"/>
      <c r="F237" s="9"/>
      <c r="G237" s="9"/>
      <c r="H237" s="115"/>
    </row>
    <row r="238" spans="1:8" s="3" customFormat="1" ht="11.25" x14ac:dyDescent="0.2">
      <c r="A238" s="1"/>
      <c r="B238" s="1"/>
      <c r="C238" s="145"/>
      <c r="D238" s="9"/>
      <c r="E238" s="9"/>
      <c r="F238" s="9"/>
      <c r="G238" s="9"/>
      <c r="H238" s="115"/>
    </row>
    <row r="239" spans="1:8" s="3" customFormat="1" ht="11.25" x14ac:dyDescent="0.2">
      <c r="A239" s="1"/>
      <c r="B239" s="1"/>
      <c r="C239" s="145"/>
      <c r="D239" s="9"/>
      <c r="E239" s="9"/>
      <c r="F239" s="9"/>
      <c r="G239" s="9"/>
      <c r="H239" s="115"/>
    </row>
    <row r="240" spans="1:8" s="3" customFormat="1" ht="11.25" x14ac:dyDescent="0.2">
      <c r="A240" s="1"/>
      <c r="B240" s="1"/>
      <c r="C240" s="145"/>
      <c r="D240" s="9"/>
      <c r="E240" s="9"/>
      <c r="F240" s="9"/>
      <c r="G240" s="9"/>
      <c r="H240" s="115"/>
    </row>
    <row r="241" spans="1:8" s="3" customFormat="1" ht="11.25" x14ac:dyDescent="0.2">
      <c r="A241" s="1"/>
      <c r="B241" s="1"/>
      <c r="C241" s="145"/>
      <c r="D241" s="9"/>
      <c r="E241" s="9"/>
      <c r="F241" s="9"/>
      <c r="G241" s="9"/>
      <c r="H241" s="115"/>
    </row>
    <row r="242" spans="1:8" s="3" customFormat="1" ht="11.25" x14ac:dyDescent="0.2">
      <c r="A242" s="1"/>
      <c r="B242" s="1"/>
      <c r="C242" s="145"/>
      <c r="D242" s="9"/>
      <c r="E242" s="9"/>
      <c r="F242" s="9"/>
      <c r="G242" s="9"/>
      <c r="H242" s="115"/>
    </row>
    <row r="243" spans="1:8" s="3" customFormat="1" ht="11.25" x14ac:dyDescent="0.2">
      <c r="A243" s="1"/>
      <c r="B243" s="1"/>
      <c r="C243" s="145"/>
      <c r="D243" s="9"/>
      <c r="E243" s="9"/>
      <c r="F243" s="9"/>
      <c r="G243" s="9"/>
      <c r="H243" s="115"/>
    </row>
    <row r="244" spans="1:8" s="3" customFormat="1" ht="11.25" x14ac:dyDescent="0.2">
      <c r="A244" s="1"/>
      <c r="B244" s="1"/>
      <c r="C244" s="145"/>
      <c r="D244" s="9"/>
      <c r="E244" s="9"/>
      <c r="F244" s="9"/>
      <c r="G244" s="9"/>
      <c r="H244" s="115"/>
    </row>
    <row r="245" spans="1:8" s="3" customFormat="1" ht="11.25" x14ac:dyDescent="0.2">
      <c r="A245" s="1"/>
      <c r="B245" s="1"/>
      <c r="C245" s="145"/>
      <c r="D245" s="9"/>
      <c r="E245" s="9"/>
      <c r="F245" s="9"/>
      <c r="G245" s="9"/>
      <c r="H245" s="115"/>
    </row>
    <row r="246" spans="1:8" s="3" customFormat="1" ht="11.25" x14ac:dyDescent="0.2">
      <c r="A246" s="1"/>
      <c r="B246" s="1"/>
      <c r="C246" s="145"/>
      <c r="D246" s="9"/>
      <c r="E246" s="9"/>
      <c r="F246" s="9"/>
      <c r="G246" s="9"/>
      <c r="H246" s="115"/>
    </row>
    <row r="247" spans="1:8" s="3" customFormat="1" ht="11.25" x14ac:dyDescent="0.2">
      <c r="A247" s="1"/>
      <c r="B247" s="1"/>
      <c r="C247" s="145"/>
      <c r="D247" s="9"/>
      <c r="E247" s="9"/>
      <c r="F247" s="9"/>
      <c r="G247" s="9"/>
      <c r="H247" s="115"/>
    </row>
    <row r="248" spans="1:8" s="3" customFormat="1" ht="11.25" x14ac:dyDescent="0.2">
      <c r="A248" s="1"/>
      <c r="B248" s="1"/>
      <c r="C248" s="145"/>
      <c r="D248" s="9"/>
      <c r="E248" s="9"/>
      <c r="F248" s="9"/>
      <c r="G248" s="9"/>
      <c r="H248" s="115"/>
    </row>
    <row r="249" spans="1:8" s="3" customFormat="1" ht="11.25" x14ac:dyDescent="0.2">
      <c r="A249" s="1"/>
      <c r="B249" s="1"/>
      <c r="C249" s="145"/>
      <c r="D249" s="9"/>
      <c r="E249" s="9"/>
      <c r="F249" s="9"/>
      <c r="G249" s="9"/>
      <c r="H249" s="115"/>
    </row>
    <row r="250" spans="1:8" s="3" customFormat="1" ht="11.25" x14ac:dyDescent="0.2">
      <c r="A250" s="1"/>
      <c r="B250" s="1"/>
      <c r="C250" s="145"/>
      <c r="D250" s="9"/>
      <c r="E250" s="9"/>
      <c r="F250" s="9"/>
      <c r="G250" s="9"/>
      <c r="H250" s="115"/>
    </row>
    <row r="251" spans="1:8" s="3" customFormat="1" ht="11.25" x14ac:dyDescent="0.2">
      <c r="A251" s="1"/>
      <c r="B251" s="1"/>
      <c r="C251" s="145"/>
      <c r="D251" s="9"/>
      <c r="E251" s="9"/>
      <c r="F251" s="9"/>
      <c r="G251" s="9"/>
      <c r="H251" s="115"/>
    </row>
    <row r="252" spans="1:8" s="3" customFormat="1" ht="11.25" x14ac:dyDescent="0.2">
      <c r="A252" s="1"/>
      <c r="B252" s="1"/>
      <c r="C252" s="145"/>
      <c r="D252" s="9"/>
      <c r="E252" s="9"/>
      <c r="F252" s="9"/>
      <c r="G252" s="9"/>
      <c r="H252" s="115"/>
    </row>
    <row r="253" spans="1:8" s="3" customFormat="1" ht="11.25" x14ac:dyDescent="0.2">
      <c r="A253" s="1"/>
      <c r="B253" s="1"/>
      <c r="C253" s="145"/>
      <c r="D253" s="9"/>
      <c r="E253" s="9"/>
      <c r="F253" s="9"/>
      <c r="G253" s="9"/>
      <c r="H253" s="115"/>
    </row>
    <row r="254" spans="1:8" s="3" customFormat="1" ht="11.25" x14ac:dyDescent="0.2">
      <c r="A254" s="1"/>
      <c r="B254" s="1"/>
      <c r="C254" s="145"/>
      <c r="D254" s="9"/>
      <c r="E254" s="9"/>
      <c r="F254" s="9"/>
      <c r="G254" s="9"/>
      <c r="H254" s="115"/>
    </row>
    <row r="255" spans="1:8" s="3" customFormat="1" ht="11.25" x14ac:dyDescent="0.2">
      <c r="A255" s="1"/>
      <c r="B255" s="1"/>
      <c r="C255" s="145"/>
      <c r="D255" s="9"/>
      <c r="E255" s="9"/>
      <c r="F255" s="9"/>
      <c r="G255" s="9"/>
      <c r="H255" s="115"/>
    </row>
    <row r="256" spans="1:8" s="3" customFormat="1" ht="11.25" x14ac:dyDescent="0.2">
      <c r="A256" s="1"/>
      <c r="B256" s="1"/>
      <c r="C256" s="145"/>
      <c r="D256" s="9"/>
      <c r="E256" s="9"/>
      <c r="F256" s="9"/>
      <c r="G256" s="9"/>
      <c r="H256" s="115"/>
    </row>
    <row r="257" spans="1:8" s="3" customFormat="1" ht="11.25" x14ac:dyDescent="0.2">
      <c r="A257" s="1"/>
      <c r="B257" s="1"/>
      <c r="C257" s="145"/>
      <c r="D257" s="9"/>
      <c r="E257" s="9"/>
      <c r="F257" s="9"/>
      <c r="G257" s="9"/>
      <c r="H257" s="115"/>
    </row>
    <row r="258" spans="1:8" s="3" customFormat="1" ht="11.25" x14ac:dyDescent="0.2">
      <c r="A258" s="1"/>
      <c r="B258" s="1"/>
      <c r="C258" s="145"/>
      <c r="D258" s="9"/>
      <c r="E258" s="9"/>
      <c r="F258" s="9"/>
      <c r="G258" s="9"/>
      <c r="H258" s="115"/>
    </row>
    <row r="259" spans="1:8" s="3" customFormat="1" ht="11.25" x14ac:dyDescent="0.2">
      <c r="A259" s="1"/>
      <c r="B259" s="1"/>
      <c r="C259" s="145"/>
      <c r="D259" s="9"/>
      <c r="E259" s="9"/>
      <c r="F259" s="9"/>
      <c r="G259" s="9"/>
      <c r="H259" s="115"/>
    </row>
    <row r="260" spans="1:8" s="3" customFormat="1" ht="11.25" x14ac:dyDescent="0.2">
      <c r="A260" s="1"/>
      <c r="B260" s="1"/>
      <c r="C260" s="145"/>
      <c r="D260" s="9"/>
      <c r="E260" s="9"/>
      <c r="F260" s="9"/>
      <c r="G260" s="9"/>
      <c r="H260" s="115"/>
    </row>
    <row r="261" spans="1:8" s="3" customFormat="1" ht="11.25" x14ac:dyDescent="0.2">
      <c r="A261" s="1"/>
      <c r="B261" s="1"/>
      <c r="C261" s="145"/>
      <c r="D261" s="9"/>
      <c r="E261" s="9"/>
      <c r="F261" s="9"/>
      <c r="G261" s="9"/>
      <c r="H261" s="115"/>
    </row>
    <row r="262" spans="1:8" s="3" customFormat="1" ht="11.25" x14ac:dyDescent="0.2">
      <c r="A262" s="1"/>
      <c r="B262" s="1"/>
      <c r="C262" s="145"/>
      <c r="D262" s="9"/>
      <c r="E262" s="9"/>
      <c r="F262" s="9"/>
      <c r="G262" s="9"/>
      <c r="H262" s="115"/>
    </row>
    <row r="263" spans="1:8" s="3" customFormat="1" ht="11.25" x14ac:dyDescent="0.2">
      <c r="A263" s="1"/>
      <c r="B263" s="1"/>
      <c r="C263" s="145"/>
      <c r="D263" s="9"/>
      <c r="E263" s="9"/>
      <c r="F263" s="9"/>
      <c r="G263" s="9"/>
      <c r="H263" s="115"/>
    </row>
  </sheetData>
  <pageMargins left="0" right="7.874015748031496E-2" top="0.51181102362204722" bottom="0.82677165354330717" header="0.51181102362204722" footer="0.15748031496062992"/>
  <pageSetup paperSize="9" scale="7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63"/>
  <sheetViews>
    <sheetView topLeftCell="A7" zoomScale="87" zoomScaleNormal="87" zoomScaleSheetLayoutView="75" workbookViewId="0">
      <selection activeCell="H116" sqref="H116"/>
    </sheetView>
  </sheetViews>
  <sheetFormatPr defaultRowHeight="12.75" x14ac:dyDescent="0.2"/>
  <cols>
    <col min="1" max="1" width="33.7109375" style="3" customWidth="1"/>
    <col min="2" max="2" width="10.28515625" style="3" customWidth="1"/>
    <col min="3" max="3" width="12.28515625" style="4" customWidth="1"/>
    <col min="4" max="4" width="12.28515625" style="9" customWidth="1"/>
    <col min="5" max="5" width="10.5703125" style="9" customWidth="1"/>
    <col min="6" max="7" width="9.7109375" style="9" customWidth="1"/>
    <col min="8" max="8" width="31.5703125" style="104" customWidth="1"/>
    <col min="9" max="9" width="11" customWidth="1"/>
    <col min="10" max="17" width="9.140625" customWidth="1"/>
  </cols>
  <sheetData>
    <row r="1" spans="1:9" s="3" customFormat="1" ht="19.149999999999999" customHeight="1" x14ac:dyDescent="0.25">
      <c r="A1" s="71" t="s">
        <v>0</v>
      </c>
      <c r="B1" s="71"/>
      <c r="C1" s="73"/>
      <c r="D1" s="22"/>
      <c r="E1" s="22"/>
      <c r="F1" s="22"/>
      <c r="G1" s="22"/>
      <c r="H1" s="173"/>
    </row>
    <row r="2" spans="1:9" s="3" customFormat="1" ht="19.149999999999999" customHeight="1" x14ac:dyDescent="0.25">
      <c r="A2" s="71"/>
      <c r="B2" s="50" t="s">
        <v>147</v>
      </c>
      <c r="C2" s="74"/>
      <c r="D2" s="74" t="str">
        <f>MPSB!D2</f>
        <v>MESIAC Január 2017</v>
      </c>
      <c r="E2" s="74"/>
      <c r="F2" s="74"/>
      <c r="G2" s="74"/>
      <c r="H2" s="174"/>
    </row>
    <row r="3" spans="1:9" s="3" customFormat="1" ht="19.149999999999999" customHeight="1" thickBot="1" x14ac:dyDescent="0.3">
      <c r="A3" s="71" t="s">
        <v>264</v>
      </c>
      <c r="B3" s="72"/>
      <c r="C3" s="73"/>
      <c r="D3" s="22"/>
      <c r="E3" s="22"/>
      <c r="F3" s="22"/>
      <c r="G3" s="22"/>
      <c r="H3" s="175"/>
    </row>
    <row r="4" spans="1:9" s="3" customFormat="1" ht="24" customHeight="1" thickBot="1" x14ac:dyDescent="0.25">
      <c r="A4" s="260" t="s">
        <v>2</v>
      </c>
      <c r="B4" s="261" t="s">
        <v>3</v>
      </c>
      <c r="C4" s="316" t="str">
        <f>MPSB!C4</f>
        <v>Skutočnosť 2014</v>
      </c>
      <c r="D4" s="302" t="str">
        <f>MPSB!D4</f>
        <v>Skutočnosť 2015</v>
      </c>
      <c r="E4" s="401" t="str">
        <f>MPSB!E4</f>
        <v>Skutočnosť 2016</v>
      </c>
      <c r="F4" s="392" t="s">
        <v>248</v>
      </c>
      <c r="G4" s="262" t="str">
        <f>MPSB!G4</f>
        <v>Plnenie 2017</v>
      </c>
      <c r="H4" s="263" t="s">
        <v>144</v>
      </c>
    </row>
    <row r="5" spans="1:9" s="3" customFormat="1" ht="15.6" customHeight="1" thickTop="1" x14ac:dyDescent="0.2">
      <c r="A5" s="277" t="s">
        <v>4</v>
      </c>
      <c r="B5" s="44">
        <v>50110</v>
      </c>
      <c r="C5" s="317"/>
      <c r="D5" s="314"/>
      <c r="E5" s="408"/>
      <c r="F5" s="406"/>
      <c r="G5" s="374"/>
      <c r="H5" s="282"/>
    </row>
    <row r="6" spans="1:9" s="3" customFormat="1" ht="15.6" customHeight="1" x14ac:dyDescent="0.2">
      <c r="A6" s="235" t="s">
        <v>5</v>
      </c>
      <c r="B6" s="30">
        <v>50120</v>
      </c>
      <c r="C6" s="318"/>
      <c r="D6" s="307"/>
      <c r="E6" s="387"/>
      <c r="F6" s="380"/>
      <c r="G6" s="229"/>
      <c r="H6" s="236"/>
    </row>
    <row r="7" spans="1:9" s="3" customFormat="1" ht="15.6" customHeight="1" x14ac:dyDescent="0.2">
      <c r="A7" s="235" t="s">
        <v>6</v>
      </c>
      <c r="B7" s="30">
        <v>50130</v>
      </c>
      <c r="C7" s="318"/>
      <c r="D7" s="307"/>
      <c r="E7" s="387"/>
      <c r="F7" s="380"/>
      <c r="G7" s="229"/>
      <c r="H7" s="236"/>
    </row>
    <row r="8" spans="1:9" s="3" customFormat="1" ht="15.6" customHeight="1" x14ac:dyDescent="0.2">
      <c r="A8" s="235" t="s">
        <v>7</v>
      </c>
      <c r="B8" s="30">
        <v>50140</v>
      </c>
      <c r="C8" s="318">
        <v>17</v>
      </c>
      <c r="D8" s="307"/>
      <c r="E8" s="387"/>
      <c r="F8" s="380"/>
      <c r="G8" s="229"/>
      <c r="H8" s="236" t="s">
        <v>8</v>
      </c>
    </row>
    <row r="9" spans="1:9" s="3" customFormat="1" ht="15.6" customHeight="1" x14ac:dyDescent="0.2">
      <c r="A9" s="235" t="s">
        <v>10</v>
      </c>
      <c r="B9" s="30">
        <v>50150</v>
      </c>
      <c r="C9" s="318">
        <v>185</v>
      </c>
      <c r="D9" s="307"/>
      <c r="E9" s="387"/>
      <c r="F9" s="380"/>
      <c r="G9" s="229"/>
      <c r="H9" s="236"/>
      <c r="I9" s="4"/>
    </row>
    <row r="10" spans="1:9" s="3" customFormat="1" ht="15.6" customHeight="1" x14ac:dyDescent="0.2">
      <c r="A10" s="235" t="s">
        <v>11</v>
      </c>
      <c r="B10" s="30">
        <v>50160</v>
      </c>
      <c r="C10" s="318">
        <v>182</v>
      </c>
      <c r="D10" s="307">
        <v>243</v>
      </c>
      <c r="E10" s="387"/>
      <c r="F10" s="380"/>
      <c r="G10" s="229"/>
      <c r="H10" s="236" t="s">
        <v>13</v>
      </c>
      <c r="I10" s="2"/>
    </row>
    <row r="11" spans="1:9" s="3" customFormat="1" ht="15.6" customHeight="1" x14ac:dyDescent="0.2">
      <c r="A11" s="235" t="s">
        <v>15</v>
      </c>
      <c r="B11" s="30">
        <v>50161</v>
      </c>
      <c r="C11" s="318">
        <v>23</v>
      </c>
      <c r="D11" s="307"/>
      <c r="E11" s="387"/>
      <c r="F11" s="380"/>
      <c r="G11" s="229"/>
      <c r="H11" s="236"/>
      <c r="I11" s="4"/>
    </row>
    <row r="12" spans="1:9" s="3" customFormat="1" ht="15.6" customHeight="1" x14ac:dyDescent="0.2">
      <c r="A12" s="235" t="s">
        <v>16</v>
      </c>
      <c r="B12" s="30">
        <v>50162</v>
      </c>
      <c r="C12" s="318"/>
      <c r="D12" s="307"/>
      <c r="E12" s="387"/>
      <c r="F12" s="380"/>
      <c r="G12" s="229"/>
      <c r="H12" s="236"/>
    </row>
    <row r="13" spans="1:9" s="3" customFormat="1" ht="15.6" customHeight="1" x14ac:dyDescent="0.2">
      <c r="A13" s="235" t="s">
        <v>17</v>
      </c>
      <c r="B13" s="30">
        <v>50170</v>
      </c>
      <c r="C13" s="318">
        <v>4</v>
      </c>
      <c r="D13" s="307">
        <v>722</v>
      </c>
      <c r="E13" s="387"/>
      <c r="F13" s="380"/>
      <c r="G13" s="229"/>
      <c r="H13" s="236" t="s">
        <v>19</v>
      </c>
    </row>
    <row r="14" spans="1:9" s="3" customFormat="1" ht="15.6" customHeight="1" x14ac:dyDescent="0.2">
      <c r="A14" s="235" t="s">
        <v>20</v>
      </c>
      <c r="B14" s="30">
        <v>50171</v>
      </c>
      <c r="C14" s="318">
        <v>24</v>
      </c>
      <c r="D14" s="307">
        <v>217</v>
      </c>
      <c r="E14" s="387"/>
      <c r="F14" s="380"/>
      <c r="G14" s="229"/>
      <c r="H14" s="236" t="s">
        <v>21</v>
      </c>
    </row>
    <row r="15" spans="1:9" s="3" customFormat="1" ht="15.6" customHeight="1" x14ac:dyDescent="0.2">
      <c r="A15" s="235" t="s">
        <v>22</v>
      </c>
      <c r="B15" s="30">
        <v>50172</v>
      </c>
      <c r="C15" s="318"/>
      <c r="D15" s="307"/>
      <c r="E15" s="387"/>
      <c r="F15" s="380"/>
      <c r="G15" s="229"/>
      <c r="H15" s="236"/>
    </row>
    <row r="16" spans="1:9" s="3" customFormat="1" ht="15.6" customHeight="1" x14ac:dyDescent="0.2">
      <c r="A16" s="235" t="s">
        <v>23</v>
      </c>
      <c r="B16" s="30">
        <v>50173</v>
      </c>
      <c r="C16" s="318"/>
      <c r="D16" s="307"/>
      <c r="E16" s="387"/>
      <c r="F16" s="380"/>
      <c r="G16" s="229"/>
      <c r="H16" s="236"/>
    </row>
    <row r="17" spans="1:8" s="3" customFormat="1" ht="15.6" customHeight="1" x14ac:dyDescent="0.2">
      <c r="A17" s="235" t="s">
        <v>24</v>
      </c>
      <c r="B17" s="30">
        <v>50174</v>
      </c>
      <c r="C17" s="318"/>
      <c r="D17" s="307"/>
      <c r="E17" s="387"/>
      <c r="F17" s="380"/>
      <c r="G17" s="229"/>
      <c r="H17" s="236"/>
    </row>
    <row r="18" spans="1:8" s="3" customFormat="1" ht="15.6" customHeight="1" x14ac:dyDescent="0.2">
      <c r="A18" s="235" t="s">
        <v>25</v>
      </c>
      <c r="B18" s="30">
        <v>50175</v>
      </c>
      <c r="C18" s="318"/>
      <c r="D18" s="307"/>
      <c r="E18" s="387"/>
      <c r="F18" s="380"/>
      <c r="G18" s="229"/>
      <c r="H18" s="236" t="s">
        <v>27</v>
      </c>
    </row>
    <row r="19" spans="1:8" s="3" customFormat="1" ht="15.6" customHeight="1" x14ac:dyDescent="0.2">
      <c r="A19" s="235" t="s">
        <v>28</v>
      </c>
      <c r="B19" s="30">
        <v>50180</v>
      </c>
      <c r="C19" s="318"/>
      <c r="D19" s="307"/>
      <c r="E19" s="387"/>
      <c r="F19" s="380"/>
      <c r="G19" s="229"/>
      <c r="H19" s="236"/>
    </row>
    <row r="20" spans="1:8" s="3" customFormat="1" ht="15.6" customHeight="1" x14ac:dyDescent="0.2">
      <c r="A20" s="235" t="s">
        <v>29</v>
      </c>
      <c r="B20" s="30">
        <v>50188</v>
      </c>
      <c r="C20" s="318">
        <v>7080</v>
      </c>
      <c r="D20" s="307">
        <v>13668</v>
      </c>
      <c r="E20" s="387"/>
      <c r="F20" s="380"/>
      <c r="G20" s="229"/>
      <c r="H20" s="236"/>
    </row>
    <row r="21" spans="1:8" s="3" customFormat="1" ht="15.6" customHeight="1" x14ac:dyDescent="0.2">
      <c r="A21" s="235" t="s">
        <v>32</v>
      </c>
      <c r="B21" s="30">
        <v>50190</v>
      </c>
      <c r="C21" s="318">
        <v>2153</v>
      </c>
      <c r="D21" s="307">
        <v>16360</v>
      </c>
      <c r="E21" s="387">
        <v>807</v>
      </c>
      <c r="F21" s="380"/>
      <c r="G21" s="229"/>
      <c r="H21" s="236"/>
    </row>
    <row r="22" spans="1:8" s="3" customFormat="1" ht="15.6" customHeight="1" x14ac:dyDescent="0.2">
      <c r="A22" s="237" t="s">
        <v>220</v>
      </c>
      <c r="B22" s="86">
        <v>50199</v>
      </c>
      <c r="C22" s="318"/>
      <c r="D22" s="307"/>
      <c r="E22" s="387"/>
      <c r="F22" s="380"/>
      <c r="G22" s="229"/>
      <c r="H22" s="236"/>
    </row>
    <row r="23" spans="1:8" s="3" customFormat="1" ht="15.6" customHeight="1" x14ac:dyDescent="0.2">
      <c r="A23" s="237" t="s">
        <v>33</v>
      </c>
      <c r="B23" s="86">
        <v>50210</v>
      </c>
      <c r="C23" s="318">
        <v>1205</v>
      </c>
      <c r="D23" s="307">
        <v>700</v>
      </c>
      <c r="E23" s="387"/>
      <c r="F23" s="380"/>
      <c r="G23" s="229"/>
      <c r="H23" s="236"/>
    </row>
    <row r="24" spans="1:8" s="3" customFormat="1" ht="15.6" customHeight="1" x14ac:dyDescent="0.2">
      <c r="A24" s="237" t="s">
        <v>34</v>
      </c>
      <c r="B24" s="86">
        <v>50220</v>
      </c>
      <c r="C24" s="318"/>
      <c r="D24" s="307"/>
      <c r="E24" s="387"/>
      <c r="F24" s="380"/>
      <c r="G24" s="229"/>
      <c r="H24" s="236"/>
    </row>
    <row r="25" spans="1:8" s="3" customFormat="1" ht="15.6" customHeight="1" x14ac:dyDescent="0.2">
      <c r="A25" s="237" t="s">
        <v>35</v>
      </c>
      <c r="B25" s="86">
        <v>50230</v>
      </c>
      <c r="C25" s="318"/>
      <c r="D25" s="307"/>
      <c r="E25" s="387"/>
      <c r="F25" s="380"/>
      <c r="G25" s="229"/>
      <c r="H25" s="236"/>
    </row>
    <row r="26" spans="1:8" s="3" customFormat="1" ht="15.6" customHeight="1" x14ac:dyDescent="0.2">
      <c r="A26" s="237" t="s">
        <v>36</v>
      </c>
      <c r="B26" s="86">
        <v>50310</v>
      </c>
      <c r="C26" s="318"/>
      <c r="D26" s="307"/>
      <c r="E26" s="387"/>
      <c r="F26" s="380"/>
      <c r="G26" s="229"/>
      <c r="H26" s="236"/>
    </row>
    <row r="27" spans="1:8" s="3" customFormat="1" ht="15.6" customHeight="1" x14ac:dyDescent="0.2">
      <c r="A27" s="237" t="s">
        <v>234</v>
      </c>
      <c r="B27" s="86">
        <v>51110</v>
      </c>
      <c r="C27" s="318"/>
      <c r="D27" s="307"/>
      <c r="E27" s="387"/>
      <c r="F27" s="380"/>
      <c r="G27" s="229"/>
      <c r="H27" s="236"/>
    </row>
    <row r="28" spans="1:8" s="3" customFormat="1" ht="15.6" customHeight="1" x14ac:dyDescent="0.2">
      <c r="A28" s="237" t="s">
        <v>37</v>
      </c>
      <c r="B28" s="86">
        <v>51111</v>
      </c>
      <c r="C28" s="318">
        <v>1290</v>
      </c>
      <c r="D28" s="307"/>
      <c r="E28" s="387">
        <v>55</v>
      </c>
      <c r="F28" s="380"/>
      <c r="G28" s="229"/>
      <c r="H28" s="236"/>
    </row>
    <row r="29" spans="1:8" s="3" customFormat="1" ht="15.6" customHeight="1" x14ac:dyDescent="0.2">
      <c r="A29" s="237" t="s">
        <v>39</v>
      </c>
      <c r="B29" s="86">
        <v>51199</v>
      </c>
      <c r="C29" s="318"/>
      <c r="D29" s="307"/>
      <c r="E29" s="387"/>
      <c r="F29" s="380"/>
      <c r="G29" s="229"/>
      <c r="H29" s="236"/>
    </row>
    <row r="30" spans="1:8" s="3" customFormat="1" ht="15.6" customHeight="1" x14ac:dyDescent="0.2">
      <c r="A30" s="237" t="s">
        <v>40</v>
      </c>
      <c r="B30" s="86">
        <v>51210</v>
      </c>
      <c r="C30" s="318"/>
      <c r="D30" s="307"/>
      <c r="E30" s="387"/>
      <c r="F30" s="380"/>
      <c r="G30" s="229"/>
      <c r="H30" s="236"/>
    </row>
    <row r="31" spans="1:8" s="3" customFormat="1" ht="15.6" customHeight="1" x14ac:dyDescent="0.2">
      <c r="A31" s="237" t="s">
        <v>41</v>
      </c>
      <c r="B31" s="86">
        <v>51310</v>
      </c>
      <c r="C31" s="318"/>
      <c r="D31" s="307"/>
      <c r="E31" s="387"/>
      <c r="F31" s="380"/>
      <c r="G31" s="229"/>
      <c r="H31" s="236"/>
    </row>
    <row r="32" spans="1:8" s="3" customFormat="1" ht="15.6" customHeight="1" x14ac:dyDescent="0.2">
      <c r="A32" s="237" t="s">
        <v>42</v>
      </c>
      <c r="B32" s="86">
        <v>51810</v>
      </c>
      <c r="C32" s="318"/>
      <c r="D32" s="307"/>
      <c r="E32" s="387"/>
      <c r="F32" s="380"/>
      <c r="G32" s="229"/>
      <c r="H32" s="236"/>
    </row>
    <row r="33" spans="1:8" s="3" customFormat="1" ht="15.6" customHeight="1" x14ac:dyDescent="0.2">
      <c r="A33" s="237" t="s">
        <v>43</v>
      </c>
      <c r="B33" s="86">
        <v>51811</v>
      </c>
      <c r="C33" s="318"/>
      <c r="D33" s="307"/>
      <c r="E33" s="387"/>
      <c r="F33" s="380"/>
      <c r="G33" s="229"/>
      <c r="H33" s="236"/>
    </row>
    <row r="34" spans="1:8" s="3" customFormat="1" ht="15.6" customHeight="1" x14ac:dyDescent="0.2">
      <c r="A34" s="237" t="s">
        <v>44</v>
      </c>
      <c r="B34" s="86">
        <v>51820</v>
      </c>
      <c r="C34" s="318"/>
      <c r="D34" s="307"/>
      <c r="E34" s="387"/>
      <c r="F34" s="380"/>
      <c r="G34" s="229"/>
      <c r="H34" s="236"/>
    </row>
    <row r="35" spans="1:8" s="3" customFormat="1" ht="15.6" customHeight="1" x14ac:dyDescent="0.2">
      <c r="A35" s="237" t="s">
        <v>45</v>
      </c>
      <c r="B35" s="86">
        <v>51821</v>
      </c>
      <c r="C35" s="318">
        <v>1038</v>
      </c>
      <c r="D35" s="307">
        <v>1123</v>
      </c>
      <c r="E35" s="387"/>
      <c r="F35" s="380"/>
      <c r="G35" s="229"/>
      <c r="H35" s="236" t="s">
        <v>46</v>
      </c>
    </row>
    <row r="36" spans="1:8" s="3" customFormat="1" ht="15.6" customHeight="1" x14ac:dyDescent="0.2">
      <c r="A36" s="237" t="s">
        <v>48</v>
      </c>
      <c r="B36" s="86">
        <v>51822</v>
      </c>
      <c r="C36" s="318"/>
      <c r="D36" s="307"/>
      <c r="E36" s="387"/>
      <c r="F36" s="380"/>
      <c r="G36" s="229"/>
      <c r="H36" s="236"/>
    </row>
    <row r="37" spans="1:8" s="3" customFormat="1" ht="15.6" customHeight="1" x14ac:dyDescent="0.2">
      <c r="A37" s="237" t="s">
        <v>223</v>
      </c>
      <c r="B37" s="86">
        <v>51823</v>
      </c>
      <c r="C37" s="318"/>
      <c r="D37" s="307"/>
      <c r="E37" s="387"/>
      <c r="F37" s="380"/>
      <c r="G37" s="229"/>
      <c r="H37" s="236"/>
    </row>
    <row r="38" spans="1:8" s="3" customFormat="1" ht="15.6" customHeight="1" x14ac:dyDescent="0.2">
      <c r="A38" s="237" t="s">
        <v>49</v>
      </c>
      <c r="B38" s="84" t="s">
        <v>50</v>
      </c>
      <c r="C38" s="319"/>
      <c r="D38" s="307"/>
      <c r="E38" s="387"/>
      <c r="F38" s="380"/>
      <c r="G38" s="229"/>
      <c r="H38" s="236"/>
    </row>
    <row r="39" spans="1:8" s="3" customFormat="1" ht="15.6" customHeight="1" x14ac:dyDescent="0.2">
      <c r="A39" s="237" t="s">
        <v>225</v>
      </c>
      <c r="B39" s="84">
        <v>51835</v>
      </c>
      <c r="C39" s="319"/>
      <c r="D39" s="307"/>
      <c r="E39" s="387"/>
      <c r="F39" s="380"/>
      <c r="G39" s="229"/>
      <c r="H39" s="236"/>
    </row>
    <row r="40" spans="1:8" s="3" customFormat="1" ht="15.6" customHeight="1" x14ac:dyDescent="0.2">
      <c r="A40" s="235" t="s">
        <v>51</v>
      </c>
      <c r="B40" s="30">
        <v>51836</v>
      </c>
      <c r="C40" s="318"/>
      <c r="D40" s="307"/>
      <c r="E40" s="387"/>
      <c r="F40" s="380"/>
      <c r="G40" s="229"/>
      <c r="H40" s="236"/>
    </row>
    <row r="41" spans="1:8" s="3" customFormat="1" ht="15.6" customHeight="1" x14ac:dyDescent="0.2">
      <c r="A41" s="237" t="s">
        <v>226</v>
      </c>
      <c r="B41" s="86">
        <v>51837</v>
      </c>
      <c r="C41" s="318"/>
      <c r="D41" s="307"/>
      <c r="E41" s="387"/>
      <c r="F41" s="380"/>
      <c r="G41" s="229"/>
      <c r="H41" s="236"/>
    </row>
    <row r="42" spans="1:8" s="3" customFormat="1" ht="15.6" customHeight="1" x14ac:dyDescent="0.2">
      <c r="A42" s="237" t="s">
        <v>230</v>
      </c>
      <c r="B42" s="86">
        <v>51838</v>
      </c>
      <c r="C42" s="318"/>
      <c r="D42" s="307"/>
      <c r="E42" s="387"/>
      <c r="F42" s="380"/>
      <c r="G42" s="229"/>
      <c r="H42" s="236"/>
    </row>
    <row r="43" spans="1:8" s="3" customFormat="1" ht="15.6" customHeight="1" x14ac:dyDescent="0.2">
      <c r="A43" s="235" t="str">
        <f>MPSB!A43</f>
        <v>Ostatné služby</v>
      </c>
      <c r="B43" s="30">
        <v>51860</v>
      </c>
      <c r="C43" s="318">
        <v>314</v>
      </c>
      <c r="D43" s="307">
        <v>797</v>
      </c>
      <c r="E43" s="387">
        <v>801</v>
      </c>
      <c r="F43" s="380"/>
      <c r="G43" s="229"/>
      <c r="H43" s="236" t="s">
        <v>191</v>
      </c>
    </row>
    <row r="44" spans="1:8" s="3" customFormat="1" ht="15.6" customHeight="1" x14ac:dyDescent="0.2">
      <c r="A44" s="235" t="s">
        <v>55</v>
      </c>
      <c r="B44" s="30">
        <v>51861</v>
      </c>
      <c r="C44" s="318">
        <v>44</v>
      </c>
      <c r="D44" s="307"/>
      <c r="E44" s="387"/>
      <c r="F44" s="380"/>
      <c r="G44" s="229"/>
      <c r="H44" s="236"/>
    </row>
    <row r="45" spans="1:8" s="3" customFormat="1" ht="15.6" customHeight="1" x14ac:dyDescent="0.2">
      <c r="A45" s="235" t="s">
        <v>56</v>
      </c>
      <c r="B45" s="30">
        <v>51899</v>
      </c>
      <c r="C45" s="318"/>
      <c r="D45" s="307"/>
      <c r="E45" s="387"/>
      <c r="F45" s="380"/>
      <c r="G45" s="229"/>
      <c r="H45" s="236" t="s">
        <v>57</v>
      </c>
    </row>
    <row r="46" spans="1:8" s="3" customFormat="1" ht="15.6" customHeight="1" x14ac:dyDescent="0.2">
      <c r="A46" s="235" t="s">
        <v>58</v>
      </c>
      <c r="B46" s="30">
        <v>51830</v>
      </c>
      <c r="C46" s="318"/>
      <c r="D46" s="307"/>
      <c r="E46" s="387"/>
      <c r="F46" s="380"/>
      <c r="G46" s="229"/>
      <c r="H46" s="236"/>
    </row>
    <row r="47" spans="1:8" s="3" customFormat="1" ht="15.6" customHeight="1" x14ac:dyDescent="0.2">
      <c r="A47" s="235" t="s">
        <v>60</v>
      </c>
      <c r="B47" s="30">
        <v>51833</v>
      </c>
      <c r="C47" s="318"/>
      <c r="D47" s="307"/>
      <c r="E47" s="387"/>
      <c r="F47" s="380"/>
      <c r="G47" s="229"/>
      <c r="H47" s="236"/>
    </row>
    <row r="48" spans="1:8" s="3" customFormat="1" ht="15.6" customHeight="1" x14ac:dyDescent="0.2">
      <c r="A48" s="235" t="s">
        <v>61</v>
      </c>
      <c r="B48" s="30">
        <v>51831</v>
      </c>
      <c r="C48" s="318"/>
      <c r="D48" s="307"/>
      <c r="E48" s="387"/>
      <c r="F48" s="380"/>
      <c r="G48" s="229"/>
      <c r="H48" s="236"/>
    </row>
    <row r="49" spans="1:11" s="3" customFormat="1" ht="15.6" customHeight="1" x14ac:dyDescent="0.2">
      <c r="A49" s="235" t="s">
        <v>62</v>
      </c>
      <c r="B49" s="30">
        <v>51834</v>
      </c>
      <c r="C49" s="318">
        <v>500</v>
      </c>
      <c r="D49" s="307"/>
      <c r="E49" s="387"/>
      <c r="F49" s="380"/>
      <c r="G49" s="229"/>
      <c r="H49" s="236"/>
    </row>
    <row r="50" spans="1:11" s="3" customFormat="1" ht="15.6" customHeight="1" x14ac:dyDescent="0.2">
      <c r="A50" s="235" t="s">
        <v>63</v>
      </c>
      <c r="B50" s="30">
        <v>51832</v>
      </c>
      <c r="C50" s="318"/>
      <c r="D50" s="307"/>
      <c r="E50" s="387"/>
      <c r="F50" s="380"/>
      <c r="G50" s="229"/>
      <c r="H50" s="236"/>
    </row>
    <row r="51" spans="1:11" s="3" customFormat="1" ht="15.6" customHeight="1" x14ac:dyDescent="0.2">
      <c r="A51" s="235" t="s">
        <v>64</v>
      </c>
      <c r="B51" s="30">
        <v>521</v>
      </c>
      <c r="C51" s="318">
        <f>SUM(C53:C72)</f>
        <v>2945</v>
      </c>
      <c r="D51" s="318">
        <f>SUM(D53:D72)</f>
        <v>13409</v>
      </c>
      <c r="E51" s="422">
        <f t="shared" ref="E51:G51" si="0">SUM(E53:E72)</f>
        <v>290</v>
      </c>
      <c r="F51" s="454">
        <f t="shared" si="0"/>
        <v>0</v>
      </c>
      <c r="G51" s="457">
        <f t="shared" si="0"/>
        <v>0</v>
      </c>
      <c r="H51" s="455"/>
      <c r="I51" s="4"/>
    </row>
    <row r="52" spans="1:11" s="3" customFormat="1" ht="15.6" customHeight="1" x14ac:dyDescent="0.2">
      <c r="A52" s="235" t="s">
        <v>65</v>
      </c>
      <c r="B52" s="30"/>
      <c r="C52" s="318"/>
      <c r="D52" s="307"/>
      <c r="E52" s="387"/>
      <c r="F52" s="416"/>
      <c r="G52" s="229"/>
      <c r="H52" s="236"/>
      <c r="I52" s="4"/>
    </row>
    <row r="53" spans="1:11" s="3" customFormat="1" ht="15.6" customHeight="1" x14ac:dyDescent="0.2">
      <c r="A53" s="235" t="s">
        <v>66</v>
      </c>
      <c r="B53" s="30">
        <v>52110</v>
      </c>
      <c r="C53" s="318">
        <v>1437</v>
      </c>
      <c r="D53" s="307">
        <v>7600</v>
      </c>
      <c r="E53" s="387">
        <v>199</v>
      </c>
      <c r="F53" s="396"/>
      <c r="G53" s="229"/>
      <c r="H53" s="236"/>
    </row>
    <row r="54" spans="1:11" s="3" customFormat="1" ht="15.6" customHeight="1" x14ac:dyDescent="0.2">
      <c r="A54" s="235" t="s">
        <v>67</v>
      </c>
      <c r="B54" s="30">
        <v>52110</v>
      </c>
      <c r="C54" s="318"/>
      <c r="D54" s="307"/>
      <c r="E54" s="387"/>
      <c r="F54" s="396"/>
      <c r="G54" s="229"/>
      <c r="H54" s="236"/>
      <c r="K54" s="92"/>
    </row>
    <row r="55" spans="1:11" s="3" customFormat="1" ht="15.6" customHeight="1" x14ac:dyDescent="0.2">
      <c r="A55" s="235" t="s">
        <v>68</v>
      </c>
      <c r="B55" s="30">
        <v>52111</v>
      </c>
      <c r="C55" s="318">
        <v>449</v>
      </c>
      <c r="D55" s="307">
        <v>1990</v>
      </c>
      <c r="E55" s="387">
        <v>60</v>
      </c>
      <c r="F55" s="396"/>
      <c r="G55" s="229"/>
      <c r="H55" s="236"/>
    </row>
    <row r="56" spans="1:11" s="3" customFormat="1" ht="15.6" customHeight="1" x14ac:dyDescent="0.2">
      <c r="A56" s="235" t="s">
        <v>69</v>
      </c>
      <c r="B56" s="30">
        <v>52112</v>
      </c>
      <c r="C56" s="318">
        <v>805</v>
      </c>
      <c r="D56" s="307">
        <v>2698</v>
      </c>
      <c r="E56" s="387"/>
      <c r="F56" s="396"/>
      <c r="G56" s="229"/>
      <c r="H56" s="236"/>
    </row>
    <row r="57" spans="1:11" s="3" customFormat="1" ht="15.6" customHeight="1" x14ac:dyDescent="0.2">
      <c r="A57" s="235" t="s">
        <v>70</v>
      </c>
      <c r="B57" s="30">
        <v>52112</v>
      </c>
      <c r="C57" s="318"/>
      <c r="D57" s="320"/>
      <c r="E57" s="423"/>
      <c r="F57" s="417"/>
      <c r="G57" s="376"/>
      <c r="H57" s="236"/>
    </row>
    <row r="58" spans="1:11" s="3" customFormat="1" ht="15.6" customHeight="1" x14ac:dyDescent="0.2">
      <c r="A58" s="235" t="s">
        <v>71</v>
      </c>
      <c r="B58" s="30">
        <v>52113</v>
      </c>
      <c r="C58" s="318"/>
      <c r="D58" s="320"/>
      <c r="E58" s="423"/>
      <c r="F58" s="417"/>
      <c r="G58" s="376"/>
      <c r="H58" s="236"/>
    </row>
    <row r="59" spans="1:11" s="3" customFormat="1" ht="15.6" customHeight="1" x14ac:dyDescent="0.2">
      <c r="A59" s="235" t="s">
        <v>72</v>
      </c>
      <c r="B59" s="30">
        <v>52114</v>
      </c>
      <c r="C59" s="318">
        <v>64</v>
      </c>
      <c r="D59" s="320"/>
      <c r="E59" s="423"/>
      <c r="F59" s="417"/>
      <c r="G59" s="376"/>
      <c r="H59" s="236"/>
    </row>
    <row r="60" spans="1:11" s="3" customFormat="1" ht="15.6" customHeight="1" x14ac:dyDescent="0.2">
      <c r="A60" s="235" t="s">
        <v>73</v>
      </c>
      <c r="B60" s="30">
        <v>52115</v>
      </c>
      <c r="C60" s="318"/>
      <c r="D60" s="320"/>
      <c r="E60" s="423"/>
      <c r="F60" s="417"/>
      <c r="G60" s="376"/>
      <c r="H60" s="236"/>
    </row>
    <row r="61" spans="1:11" s="3" customFormat="1" ht="15.6" customHeight="1" x14ac:dyDescent="0.2">
      <c r="A61" s="235" t="s">
        <v>74</v>
      </c>
      <c r="B61" s="30">
        <v>52116</v>
      </c>
      <c r="C61" s="318"/>
      <c r="D61" s="320"/>
      <c r="E61" s="423"/>
      <c r="F61" s="417"/>
      <c r="G61" s="376"/>
      <c r="H61" s="236"/>
    </row>
    <row r="62" spans="1:11" s="3" customFormat="1" ht="15.6" customHeight="1" x14ac:dyDescent="0.2">
      <c r="A62" s="235" t="s">
        <v>203</v>
      </c>
      <c r="B62" s="86">
        <v>52117</v>
      </c>
      <c r="C62" s="318"/>
      <c r="D62" s="320"/>
      <c r="E62" s="423"/>
      <c r="F62" s="417"/>
      <c r="G62" s="376"/>
      <c r="H62" s="236"/>
    </row>
    <row r="63" spans="1:11" s="3" customFormat="1" ht="15.6" customHeight="1" x14ac:dyDescent="0.2">
      <c r="A63" s="235" t="s">
        <v>75</v>
      </c>
      <c r="B63" s="30">
        <v>52120</v>
      </c>
      <c r="C63" s="318"/>
      <c r="D63" s="320"/>
      <c r="E63" s="423"/>
      <c r="F63" s="417"/>
      <c r="G63" s="376"/>
      <c r="H63" s="236"/>
    </row>
    <row r="64" spans="1:11" s="3" customFormat="1" ht="15.6" customHeight="1" x14ac:dyDescent="0.2">
      <c r="A64" s="235" t="s">
        <v>76</v>
      </c>
      <c r="B64" s="30">
        <v>52121</v>
      </c>
      <c r="C64" s="318"/>
      <c r="D64" s="320"/>
      <c r="E64" s="423"/>
      <c r="F64" s="417"/>
      <c r="G64" s="376"/>
      <c r="H64" s="236"/>
    </row>
    <row r="65" spans="1:9" s="3" customFormat="1" ht="15.6" customHeight="1" x14ac:dyDescent="0.2">
      <c r="A65" s="235" t="s">
        <v>77</v>
      </c>
      <c r="B65" s="30">
        <v>52122</v>
      </c>
      <c r="C65" s="318">
        <v>190</v>
      </c>
      <c r="D65" s="307">
        <v>1121</v>
      </c>
      <c r="E65" s="387">
        <v>31</v>
      </c>
      <c r="F65" s="396"/>
      <c r="G65" s="229"/>
      <c r="H65" s="236"/>
    </row>
    <row r="66" spans="1:9" s="3" customFormat="1" ht="15.6" customHeight="1" x14ac:dyDescent="0.2">
      <c r="A66" s="235" t="s">
        <v>78</v>
      </c>
      <c r="B66" s="30">
        <v>52123</v>
      </c>
      <c r="C66" s="318"/>
      <c r="D66" s="321"/>
      <c r="E66" s="424"/>
      <c r="F66" s="418"/>
      <c r="G66" s="377"/>
      <c r="H66" s="236"/>
    </row>
    <row r="67" spans="1:9" s="3" customFormat="1" ht="15.6" customHeight="1" x14ac:dyDescent="0.2">
      <c r="A67" s="235" t="s">
        <v>79</v>
      </c>
      <c r="B67" s="30">
        <v>52125</v>
      </c>
      <c r="C67" s="318"/>
      <c r="D67" s="321"/>
      <c r="E67" s="424"/>
      <c r="F67" s="418"/>
      <c r="G67" s="377"/>
      <c r="H67" s="236"/>
    </row>
    <row r="68" spans="1:9" s="3" customFormat="1" ht="15.6" customHeight="1" x14ac:dyDescent="0.2">
      <c r="A68" s="235" t="s">
        <v>80</v>
      </c>
      <c r="B68" s="30">
        <v>52130</v>
      </c>
      <c r="C68" s="318"/>
      <c r="D68" s="321"/>
      <c r="E68" s="424"/>
      <c r="F68" s="418"/>
      <c r="G68" s="377"/>
      <c r="H68" s="236"/>
    </row>
    <row r="69" spans="1:9" s="3" customFormat="1" ht="15.6" customHeight="1" x14ac:dyDescent="0.2">
      <c r="A69" s="235" t="s">
        <v>81</v>
      </c>
      <c r="B69" s="30">
        <v>52131</v>
      </c>
      <c r="C69" s="318"/>
      <c r="D69" s="321"/>
      <c r="E69" s="424"/>
      <c r="F69" s="418"/>
      <c r="G69" s="377"/>
      <c r="H69" s="236"/>
    </row>
    <row r="70" spans="1:9" s="3" customFormat="1" ht="15.6" customHeight="1" x14ac:dyDescent="0.2">
      <c r="A70" s="235" t="s">
        <v>82</v>
      </c>
      <c r="B70" s="30">
        <v>52132</v>
      </c>
      <c r="C70" s="318"/>
      <c r="D70" s="321"/>
      <c r="E70" s="424"/>
      <c r="F70" s="418"/>
      <c r="G70" s="377"/>
      <c r="H70" s="236"/>
    </row>
    <row r="71" spans="1:9" s="3" customFormat="1" ht="15.6" customHeight="1" x14ac:dyDescent="0.2">
      <c r="A71" s="235" t="s">
        <v>83</v>
      </c>
      <c r="B71" s="30">
        <v>52133</v>
      </c>
      <c r="C71" s="318"/>
      <c r="D71" s="321"/>
      <c r="E71" s="424"/>
      <c r="F71" s="418"/>
      <c r="G71" s="377"/>
      <c r="H71" s="236"/>
    </row>
    <row r="72" spans="1:9" s="3" customFormat="1" ht="15.6" customHeight="1" x14ac:dyDescent="0.2">
      <c r="A72" s="235" t="str">
        <f>MPSB!A72</f>
        <v>Dohody - práce</v>
      </c>
      <c r="B72" s="30">
        <v>52191</v>
      </c>
      <c r="C72" s="318"/>
      <c r="D72" s="321"/>
      <c r="E72" s="424"/>
      <c r="F72" s="418"/>
      <c r="G72" s="377"/>
      <c r="H72" s="236"/>
    </row>
    <row r="73" spans="1:9" s="3" customFormat="1" ht="15.6" customHeight="1" x14ac:dyDescent="0.2">
      <c r="A73" s="235" t="str">
        <f>MPSB!A73</f>
        <v>Odmeny členom organ. spoločnosti</v>
      </c>
      <c r="B73" s="30">
        <f>MPSB!B73</f>
        <v>52310</v>
      </c>
      <c r="C73" s="318"/>
      <c r="D73" s="321"/>
      <c r="E73" s="424"/>
      <c r="F73" s="418"/>
      <c r="G73" s="377"/>
      <c r="H73" s="236"/>
    </row>
    <row r="74" spans="1:9" s="3" customFormat="1" ht="15.6" customHeight="1" x14ac:dyDescent="0.2">
      <c r="A74" s="235" t="s">
        <v>84</v>
      </c>
      <c r="B74" s="32" t="s">
        <v>85</v>
      </c>
      <c r="C74" s="319">
        <v>310</v>
      </c>
      <c r="D74" s="307">
        <v>1642</v>
      </c>
      <c r="E74" s="387">
        <v>35</v>
      </c>
      <c r="F74" s="396"/>
      <c r="G74" s="229"/>
      <c r="H74" s="236"/>
    </row>
    <row r="75" spans="1:9" s="3" customFormat="1" ht="15.6" customHeight="1" x14ac:dyDescent="0.2">
      <c r="A75" s="235" t="s">
        <v>86</v>
      </c>
      <c r="B75" s="30" t="s">
        <v>87</v>
      </c>
      <c r="C75" s="318">
        <v>586</v>
      </c>
      <c r="D75" s="307">
        <v>3095</v>
      </c>
      <c r="E75" s="387">
        <v>67</v>
      </c>
      <c r="F75" s="396"/>
      <c r="G75" s="229"/>
      <c r="H75" s="236"/>
    </row>
    <row r="76" spans="1:9" s="3" customFormat="1" ht="15.6" customHeight="1" x14ac:dyDescent="0.2">
      <c r="A76" s="235" t="s">
        <v>88</v>
      </c>
      <c r="B76" s="30">
        <v>52710</v>
      </c>
      <c r="C76" s="318">
        <v>287</v>
      </c>
      <c r="D76" s="307">
        <v>938</v>
      </c>
      <c r="E76" s="387"/>
      <c r="F76" s="396"/>
      <c r="G76" s="229"/>
      <c r="H76" s="236"/>
      <c r="I76" s="2"/>
    </row>
    <row r="77" spans="1:9" s="3" customFormat="1" ht="15.6" customHeight="1" x14ac:dyDescent="0.2">
      <c r="A77" s="235" t="s">
        <v>90</v>
      </c>
      <c r="B77" s="30">
        <v>52720</v>
      </c>
      <c r="C77" s="318">
        <v>33</v>
      </c>
      <c r="D77" s="307">
        <v>161</v>
      </c>
      <c r="E77" s="387">
        <v>4</v>
      </c>
      <c r="F77" s="396"/>
      <c r="G77" s="229"/>
      <c r="H77" s="236"/>
    </row>
    <row r="78" spans="1:9" s="3" customFormat="1" ht="15.6" customHeight="1" x14ac:dyDescent="0.2">
      <c r="A78" s="235" t="s">
        <v>89</v>
      </c>
      <c r="B78" s="30">
        <v>52730</v>
      </c>
      <c r="C78" s="318"/>
      <c r="D78" s="307"/>
      <c r="E78" s="387"/>
      <c r="F78" s="396"/>
      <c r="G78" s="229"/>
      <c r="H78" s="236"/>
    </row>
    <row r="79" spans="1:9" s="3" customFormat="1" ht="15.6" customHeight="1" x14ac:dyDescent="0.2">
      <c r="A79" s="235" t="s">
        <v>91</v>
      </c>
      <c r="B79" s="30">
        <v>52810</v>
      </c>
      <c r="C79" s="318"/>
      <c r="D79" s="307"/>
      <c r="E79" s="387"/>
      <c r="F79" s="396"/>
      <c r="G79" s="229"/>
      <c r="H79" s="236"/>
    </row>
    <row r="80" spans="1:9" s="3" customFormat="1" ht="15.6" customHeight="1" x14ac:dyDescent="0.2">
      <c r="A80" s="235" t="s">
        <v>92</v>
      </c>
      <c r="B80" s="30">
        <v>53110</v>
      </c>
      <c r="C80" s="318"/>
      <c r="D80" s="307"/>
      <c r="E80" s="387"/>
      <c r="F80" s="380"/>
      <c r="G80" s="229"/>
      <c r="H80" s="236"/>
      <c r="I80" s="4"/>
    </row>
    <row r="81" spans="1:9" s="3" customFormat="1" ht="15.6" customHeight="1" x14ac:dyDescent="0.2">
      <c r="A81" s="235" t="s">
        <v>93</v>
      </c>
      <c r="B81" s="32" t="s">
        <v>94</v>
      </c>
      <c r="C81" s="319"/>
      <c r="D81" s="307"/>
      <c r="E81" s="387">
        <v>45</v>
      </c>
      <c r="F81" s="380"/>
      <c r="G81" s="229"/>
      <c r="H81" s="236" t="s">
        <v>95</v>
      </c>
      <c r="I81" s="2"/>
    </row>
    <row r="82" spans="1:9" s="3" customFormat="1" ht="15.6" customHeight="1" x14ac:dyDescent="0.2">
      <c r="A82" s="235" t="s">
        <v>228</v>
      </c>
      <c r="B82" s="84">
        <v>54110</v>
      </c>
      <c r="C82" s="319"/>
      <c r="D82" s="307"/>
      <c r="E82" s="387"/>
      <c r="F82" s="380"/>
      <c r="G82" s="229"/>
      <c r="H82" s="236"/>
      <c r="I82" s="2"/>
    </row>
    <row r="83" spans="1:9" s="3" customFormat="1" ht="15.6" customHeight="1" x14ac:dyDescent="0.2">
      <c r="A83" s="235" t="s">
        <v>96</v>
      </c>
      <c r="B83" s="30">
        <v>54312</v>
      </c>
      <c r="C83" s="318"/>
      <c r="D83" s="307"/>
      <c r="E83" s="387"/>
      <c r="F83" s="380"/>
      <c r="G83" s="229"/>
      <c r="H83" s="236"/>
      <c r="I83" s="4"/>
    </row>
    <row r="84" spans="1:9" s="3" customFormat="1" ht="15.6" customHeight="1" x14ac:dyDescent="0.2">
      <c r="A84" s="235" t="s">
        <v>236</v>
      </c>
      <c r="B84" s="30">
        <f>MPSB!B84</f>
        <v>54410</v>
      </c>
      <c r="C84" s="318"/>
      <c r="D84" s="307"/>
      <c r="E84" s="387"/>
      <c r="F84" s="380"/>
      <c r="G84" s="229"/>
      <c r="H84" s="236"/>
      <c r="I84" s="4"/>
    </row>
    <row r="85" spans="1:9" s="3" customFormat="1" ht="15.6" customHeight="1" x14ac:dyDescent="0.2">
      <c r="A85" s="235" t="s">
        <v>97</v>
      </c>
      <c r="B85" s="30">
        <v>54610</v>
      </c>
      <c r="C85" s="318"/>
      <c r="D85" s="307"/>
      <c r="E85" s="387"/>
      <c r="F85" s="380"/>
      <c r="G85" s="229"/>
      <c r="H85" s="236"/>
    </row>
    <row r="86" spans="1:9" s="3" customFormat="1" ht="15.6" customHeight="1" x14ac:dyDescent="0.2">
      <c r="A86" s="235" t="s">
        <v>98</v>
      </c>
      <c r="B86" s="30">
        <v>54510</v>
      </c>
      <c r="C86" s="318"/>
      <c r="D86" s="307"/>
      <c r="E86" s="387"/>
      <c r="F86" s="380"/>
      <c r="G86" s="229"/>
      <c r="H86" s="236"/>
    </row>
    <row r="87" spans="1:9" s="3" customFormat="1" ht="15.6" customHeight="1" x14ac:dyDescent="0.2">
      <c r="A87" s="235" t="s">
        <v>189</v>
      </c>
      <c r="B87" s="30">
        <v>54511</v>
      </c>
      <c r="C87" s="318"/>
      <c r="D87" s="307"/>
      <c r="E87" s="387"/>
      <c r="F87" s="380"/>
      <c r="G87" s="229"/>
      <c r="H87" s="236"/>
    </row>
    <row r="88" spans="1:9" s="3" customFormat="1" ht="15.6" customHeight="1" x14ac:dyDescent="0.2">
      <c r="A88" s="235" t="str">
        <f>MPSB!A88</f>
        <v>Ostatné prevádzkové náklady</v>
      </c>
      <c r="B88" s="251">
        <f>MPSB!B88</f>
        <v>54810</v>
      </c>
      <c r="C88" s="318"/>
      <c r="D88" s="307"/>
      <c r="E88" s="387"/>
      <c r="F88" s="380"/>
      <c r="G88" s="229"/>
      <c r="H88" s="236"/>
    </row>
    <row r="89" spans="1:9" s="3" customFormat="1" ht="15.6" customHeight="1" x14ac:dyDescent="0.2">
      <c r="A89" s="235" t="s">
        <v>99</v>
      </c>
      <c r="B89" s="30">
        <v>54812</v>
      </c>
      <c r="C89" s="318"/>
      <c r="D89" s="307"/>
      <c r="E89" s="387"/>
      <c r="F89" s="380"/>
      <c r="G89" s="229"/>
      <c r="H89" s="236"/>
    </row>
    <row r="90" spans="1:9" s="3" customFormat="1" ht="15.6" customHeight="1" x14ac:dyDescent="0.2">
      <c r="A90" s="235" t="s">
        <v>100</v>
      </c>
      <c r="B90" s="30">
        <v>54813</v>
      </c>
      <c r="C90" s="318"/>
      <c r="D90" s="307"/>
      <c r="E90" s="387"/>
      <c r="F90" s="380"/>
      <c r="G90" s="229"/>
      <c r="H90" s="236"/>
    </row>
    <row r="91" spans="1:9" s="3" customFormat="1" ht="15.6" customHeight="1" x14ac:dyDescent="0.2">
      <c r="A91" s="235" t="s">
        <v>101</v>
      </c>
      <c r="B91" s="30">
        <v>54910</v>
      </c>
      <c r="C91" s="318"/>
      <c r="D91" s="307"/>
      <c r="E91" s="387"/>
      <c r="F91" s="380"/>
      <c r="G91" s="229"/>
      <c r="H91" s="236"/>
    </row>
    <row r="92" spans="1:9" s="3" customFormat="1" ht="15.6" customHeight="1" x14ac:dyDescent="0.2">
      <c r="A92" s="235" t="s">
        <v>102</v>
      </c>
      <c r="B92" s="30">
        <v>54814</v>
      </c>
      <c r="C92" s="318"/>
      <c r="D92" s="307"/>
      <c r="E92" s="387"/>
      <c r="F92" s="380"/>
      <c r="G92" s="229"/>
      <c r="H92" s="236"/>
    </row>
    <row r="93" spans="1:9" s="3" customFormat="1" ht="15.6" customHeight="1" x14ac:dyDescent="0.2">
      <c r="A93" s="235" t="s">
        <v>103</v>
      </c>
      <c r="B93" s="30">
        <v>55111</v>
      </c>
      <c r="C93" s="318"/>
      <c r="D93" s="307"/>
      <c r="E93" s="387"/>
      <c r="F93" s="380"/>
      <c r="G93" s="229"/>
      <c r="H93" s="236"/>
    </row>
    <row r="94" spans="1:9" s="3" customFormat="1" ht="15.6" customHeight="1" x14ac:dyDescent="0.2">
      <c r="A94" s="235" t="s">
        <v>105</v>
      </c>
      <c r="B94" s="32" t="s">
        <v>106</v>
      </c>
      <c r="C94" s="319"/>
      <c r="D94" s="307"/>
      <c r="E94" s="387"/>
      <c r="F94" s="380"/>
      <c r="G94" s="229"/>
      <c r="H94" s="236"/>
    </row>
    <row r="95" spans="1:9" s="3" customFormat="1" ht="15.6" customHeight="1" x14ac:dyDescent="0.2">
      <c r="A95" s="237" t="s">
        <v>152</v>
      </c>
      <c r="B95" s="84">
        <v>56210</v>
      </c>
      <c r="C95" s="319"/>
      <c r="D95" s="307"/>
      <c r="E95" s="387"/>
      <c r="F95" s="380"/>
      <c r="G95" s="229"/>
      <c r="H95" s="236"/>
    </row>
    <row r="96" spans="1:9" s="3" customFormat="1" ht="15.6" customHeight="1" x14ac:dyDescent="0.2">
      <c r="A96" s="237" t="s">
        <v>108</v>
      </c>
      <c r="B96" s="86">
        <v>56211</v>
      </c>
      <c r="C96" s="318"/>
      <c r="D96" s="307"/>
      <c r="E96" s="387"/>
      <c r="F96" s="380"/>
      <c r="G96" s="229"/>
      <c r="H96" s="236"/>
    </row>
    <row r="97" spans="1:8" s="3" customFormat="1" ht="15.6" customHeight="1" x14ac:dyDescent="0.2">
      <c r="A97" s="235" t="s">
        <v>109</v>
      </c>
      <c r="B97" s="30">
        <v>56212</v>
      </c>
      <c r="C97" s="318"/>
      <c r="D97" s="307"/>
      <c r="E97" s="387"/>
      <c r="F97" s="380"/>
      <c r="G97" s="229"/>
      <c r="H97" s="236"/>
    </row>
    <row r="98" spans="1:8" s="3" customFormat="1" ht="15.6" customHeight="1" x14ac:dyDescent="0.2">
      <c r="A98" s="235" t="s">
        <v>110</v>
      </c>
      <c r="B98" s="32" t="s">
        <v>111</v>
      </c>
      <c r="C98" s="319"/>
      <c r="D98" s="307"/>
      <c r="E98" s="387"/>
      <c r="F98" s="380"/>
      <c r="G98" s="229"/>
      <c r="H98" s="236"/>
    </row>
    <row r="99" spans="1:8" s="3" customFormat="1" ht="15.6" customHeight="1" x14ac:dyDescent="0.2">
      <c r="A99" s="235" t="s">
        <v>112</v>
      </c>
      <c r="B99" s="30">
        <v>56820</v>
      </c>
      <c r="C99" s="318">
        <v>283</v>
      </c>
      <c r="D99" s="307">
        <v>283</v>
      </c>
      <c r="E99" s="387">
        <v>283</v>
      </c>
      <c r="F99" s="380">
        <v>283</v>
      </c>
      <c r="G99" s="336">
        <v>283</v>
      </c>
      <c r="H99" s="236" t="s">
        <v>199</v>
      </c>
    </row>
    <row r="100" spans="1:8" s="3" customFormat="1" ht="15.6" customHeight="1" x14ac:dyDescent="0.2">
      <c r="A100" s="235" t="str">
        <f>MPSB!A100</f>
        <v>Poistné majetok a stroje</v>
      </c>
      <c r="B100" s="30">
        <f>MPSB!B100</f>
        <v>56821</v>
      </c>
      <c r="C100" s="318"/>
      <c r="D100" s="307"/>
      <c r="E100" s="387"/>
      <c r="F100" s="380"/>
      <c r="G100" s="229"/>
      <c r="H100" s="236"/>
    </row>
    <row r="101" spans="1:8" s="3" customFormat="1" ht="15.6" customHeight="1" x14ac:dyDescent="0.2">
      <c r="A101" s="235" t="s">
        <v>114</v>
      </c>
      <c r="B101" s="30">
        <v>56830</v>
      </c>
      <c r="C101" s="318"/>
      <c r="D101" s="307"/>
      <c r="E101" s="387"/>
      <c r="F101" s="380"/>
      <c r="G101" s="229"/>
      <c r="H101" s="236"/>
    </row>
    <row r="102" spans="1:8" s="3" customFormat="1" ht="15.6" customHeight="1" x14ac:dyDescent="0.2">
      <c r="A102" s="235" t="s">
        <v>115</v>
      </c>
      <c r="B102" s="30">
        <v>56840</v>
      </c>
      <c r="C102" s="318"/>
      <c r="D102" s="307"/>
      <c r="E102" s="387"/>
      <c r="F102" s="380"/>
      <c r="G102" s="229"/>
      <c r="H102" s="236"/>
    </row>
    <row r="103" spans="1:8" s="3" customFormat="1" ht="15.6" customHeight="1" x14ac:dyDescent="0.2">
      <c r="A103" s="235" t="s">
        <v>116</v>
      </c>
      <c r="B103" s="30">
        <v>56850</v>
      </c>
      <c r="C103" s="318"/>
      <c r="D103" s="307"/>
      <c r="E103" s="387"/>
      <c r="F103" s="380"/>
      <c r="G103" s="229"/>
      <c r="H103" s="236"/>
    </row>
    <row r="104" spans="1:8" s="3" customFormat="1" ht="15.6" customHeight="1" thickBot="1" x14ac:dyDescent="0.25">
      <c r="A104" s="283" t="str">
        <f>MPSB!A104</f>
        <v>Daň z prijmov PO</v>
      </c>
      <c r="B104" s="281"/>
      <c r="C104" s="322"/>
      <c r="D104" s="323"/>
      <c r="E104" s="425"/>
      <c r="F104" s="420"/>
      <c r="G104" s="368"/>
      <c r="H104" s="284"/>
    </row>
    <row r="105" spans="1:8" s="3" customFormat="1" ht="15.6" customHeight="1" thickTop="1" x14ac:dyDescent="0.2">
      <c r="A105" s="242" t="s">
        <v>117</v>
      </c>
      <c r="B105" s="48">
        <f>MPSB!B104</f>
        <v>59111</v>
      </c>
      <c r="C105" s="191">
        <f>SUM(C5:C51,C73:C103)</f>
        <v>18503</v>
      </c>
      <c r="D105" s="82">
        <f>SUM(D5:D51,D73:D103)</f>
        <v>53358</v>
      </c>
      <c r="E105" s="352">
        <f>SUM(E5:E51,E73:E104)</f>
        <v>2387</v>
      </c>
      <c r="F105" s="344">
        <f>SUM(F5:F51,F73:F103)</f>
        <v>283</v>
      </c>
      <c r="G105" s="344">
        <f>SUM(G5:G51,G73:G103)</f>
        <v>283</v>
      </c>
      <c r="H105" s="243"/>
    </row>
    <row r="106" spans="1:8" s="3" customFormat="1" ht="15.6" customHeight="1" x14ac:dyDescent="0.2">
      <c r="A106" s="244" t="s">
        <v>155</v>
      </c>
      <c r="B106" s="36"/>
      <c r="C106" s="192">
        <f>C105*'99-ústredie'!C106</f>
        <v>2761.913586558564</v>
      </c>
      <c r="D106" s="37">
        <f>D105*'99-ústredie'!D106</f>
        <v>5044.3403668687124</v>
      </c>
      <c r="E106" s="359">
        <f>E105*'99-ústredie'!E106</f>
        <v>197.49631084713803</v>
      </c>
      <c r="F106" s="421">
        <f>F105*'99-ústredie'!F106</f>
        <v>23.003042084700436</v>
      </c>
      <c r="G106" s="421">
        <f>G105*'99-ústredie'!G106</f>
        <v>35.640179257756053</v>
      </c>
      <c r="H106" s="285">
        <f>'99-ústredie'!D106</f>
        <v>9.4537658211865369E-2</v>
      </c>
    </row>
    <row r="107" spans="1:8" s="3" customFormat="1" ht="15.6" customHeight="1" thickBot="1" x14ac:dyDescent="0.25">
      <c r="A107" s="128" t="str">
        <f>MPSB!A107</f>
        <v>Náklady spolu s réžiou</v>
      </c>
      <c r="B107" s="120"/>
      <c r="C107" s="246">
        <f>SUM(C105:C106)</f>
        <v>21264.913586558563</v>
      </c>
      <c r="D107" s="247">
        <f>SUM(D105+D106)</f>
        <v>58402.34036686871</v>
      </c>
      <c r="E107" s="405">
        <f t="shared" ref="E107:G107" si="1">SUM(E105+E106)</f>
        <v>2584.4963108471379</v>
      </c>
      <c r="F107" s="400">
        <f t="shared" si="1"/>
        <v>306.00304208470044</v>
      </c>
      <c r="G107" s="400">
        <f t="shared" si="1"/>
        <v>318.64017925775607</v>
      </c>
      <c r="H107" s="248"/>
    </row>
    <row r="108" spans="1:8" s="3" customFormat="1" ht="29.25" customHeight="1" x14ac:dyDescent="0.2">
      <c r="A108" s="16"/>
      <c r="B108" s="1"/>
      <c r="C108" s="2"/>
      <c r="D108" s="1"/>
      <c r="E108" s="1"/>
      <c r="F108" s="1"/>
      <c r="G108" s="1"/>
      <c r="H108" s="171"/>
    </row>
    <row r="109" spans="1:8" s="3" customFormat="1" ht="16.149999999999999" customHeight="1" thickBot="1" x14ac:dyDescent="0.25">
      <c r="A109" s="1"/>
      <c r="B109" s="50" t="s">
        <v>147</v>
      </c>
      <c r="C109" s="74"/>
      <c r="D109" s="1"/>
      <c r="E109" s="1"/>
      <c r="F109" s="1"/>
      <c r="G109" s="1"/>
      <c r="H109" s="171"/>
    </row>
    <row r="110" spans="1:8" s="3" customFormat="1" ht="25.9" customHeight="1" thickTop="1" thickBot="1" x14ac:dyDescent="0.25">
      <c r="A110" s="14" t="s">
        <v>119</v>
      </c>
      <c r="B110" s="15" t="s">
        <v>3</v>
      </c>
      <c r="C110" s="326" t="str">
        <f>MPSB!C110</f>
        <v>Skutočnosť 2014</v>
      </c>
      <c r="D110" s="327" t="str">
        <f>MPSB!D110</f>
        <v>Skutočnosť 2015</v>
      </c>
      <c r="E110" s="385" t="str">
        <f>MPSB!E110</f>
        <v>Stutočnosť2016</v>
      </c>
      <c r="F110" s="378" t="s">
        <v>248</v>
      </c>
      <c r="G110" s="231" t="str">
        <f>MPSB!G110</f>
        <v>Plnenie 2017</v>
      </c>
      <c r="H110" s="96" t="s">
        <v>144</v>
      </c>
    </row>
    <row r="111" spans="1:8" s="3" customFormat="1" ht="15.6" customHeight="1" thickTop="1" x14ac:dyDescent="0.2">
      <c r="A111" s="65" t="s">
        <v>120</v>
      </c>
      <c r="B111" s="44">
        <v>60108</v>
      </c>
      <c r="C111" s="317"/>
      <c r="D111" s="314"/>
      <c r="E111" s="408"/>
      <c r="F111" s="406"/>
      <c r="G111" s="374"/>
      <c r="H111" s="101"/>
    </row>
    <row r="112" spans="1:8" s="3" customFormat="1" ht="15.6" customHeight="1" x14ac:dyDescent="0.2">
      <c r="A112" s="54" t="s">
        <v>121</v>
      </c>
      <c r="B112" s="30">
        <v>60109</v>
      </c>
      <c r="C112" s="318"/>
      <c r="D112" s="307"/>
      <c r="E112" s="387"/>
      <c r="F112" s="380"/>
      <c r="G112" s="229"/>
      <c r="H112" s="98"/>
    </row>
    <row r="113" spans="1:8" s="3" customFormat="1" ht="15.6" customHeight="1" x14ac:dyDescent="0.2">
      <c r="A113" s="54" t="s">
        <v>122</v>
      </c>
      <c r="B113" s="30">
        <v>60110</v>
      </c>
      <c r="C113" s="318">
        <v>1883</v>
      </c>
      <c r="D113" s="307"/>
      <c r="E113" s="387"/>
      <c r="F113" s="380"/>
      <c r="G113" s="229"/>
      <c r="H113" s="98"/>
    </row>
    <row r="114" spans="1:8" s="3" customFormat="1" ht="15.6" customHeight="1" x14ac:dyDescent="0.2">
      <c r="A114" s="83" t="s">
        <v>123</v>
      </c>
      <c r="B114" s="86">
        <v>60113</v>
      </c>
      <c r="C114" s="318">
        <v>10504</v>
      </c>
      <c r="D114" s="307">
        <v>32242</v>
      </c>
      <c r="E114" s="387">
        <v>961</v>
      </c>
      <c r="F114" s="380"/>
      <c r="G114" s="229"/>
      <c r="H114" s="97" t="s">
        <v>197</v>
      </c>
    </row>
    <row r="115" spans="1:8" s="3" customFormat="1" ht="15.6" customHeight="1" x14ac:dyDescent="0.2">
      <c r="A115" s="54" t="s">
        <v>124</v>
      </c>
      <c r="B115" s="30">
        <v>60114</v>
      </c>
      <c r="C115" s="318"/>
      <c r="D115" s="307"/>
      <c r="E115" s="387"/>
      <c r="F115" s="380"/>
      <c r="G115" s="229"/>
      <c r="H115" s="98"/>
    </row>
    <row r="116" spans="1:8" s="3" customFormat="1" ht="15.6" customHeight="1" x14ac:dyDescent="0.2">
      <c r="A116" s="54" t="s">
        <v>125</v>
      </c>
      <c r="B116" s="30">
        <v>60199</v>
      </c>
      <c r="C116" s="318">
        <v>10482</v>
      </c>
      <c r="D116" s="307">
        <v>56</v>
      </c>
      <c r="E116" s="387"/>
      <c r="F116" s="419"/>
      <c r="G116" s="336"/>
      <c r="H116" s="98" t="s">
        <v>126</v>
      </c>
    </row>
    <row r="117" spans="1:8" s="3" customFormat="1" ht="15.6" customHeight="1" x14ac:dyDescent="0.2">
      <c r="A117" s="54" t="str">
        <f>MPSB!A117</f>
        <v xml:space="preserve">Tržby separovaný zber </v>
      </c>
      <c r="B117" s="30">
        <v>60209</v>
      </c>
      <c r="C117" s="318"/>
      <c r="D117" s="307"/>
      <c r="E117" s="387"/>
      <c r="F117" s="380"/>
      <c r="G117" s="229"/>
      <c r="H117" s="98"/>
    </row>
    <row r="118" spans="1:8" s="3" customFormat="1" ht="15.6" customHeight="1" x14ac:dyDescent="0.2">
      <c r="A118" s="54" t="str">
        <f>MPSB!A118</f>
        <v>Tržby za služby</v>
      </c>
      <c r="B118" s="30">
        <v>60210</v>
      </c>
      <c r="C118" s="318"/>
      <c r="D118" s="307"/>
      <c r="E118" s="387"/>
      <c r="F118" s="380"/>
      <c r="G118" s="229"/>
      <c r="H118" s="98"/>
    </row>
    <row r="119" spans="1:8" s="3" customFormat="1" ht="15.6" customHeight="1" x14ac:dyDescent="0.2">
      <c r="A119" s="54" t="str">
        <f>MPSB!A119</f>
        <v>Tržby za dopravu</v>
      </c>
      <c r="B119" s="30">
        <v>60211</v>
      </c>
      <c r="C119" s="318"/>
      <c r="D119" s="307"/>
      <c r="E119" s="387"/>
      <c r="F119" s="380"/>
      <c r="G119" s="229"/>
      <c r="H119" s="98"/>
    </row>
    <row r="120" spans="1:8" s="3" customFormat="1" ht="15.6" customHeight="1" x14ac:dyDescent="0.2">
      <c r="A120" s="54" t="str">
        <f>MPSB!A120</f>
        <v>Tržby za služby ostatné</v>
      </c>
      <c r="B120" s="32">
        <v>60212</v>
      </c>
      <c r="C120" s="319"/>
      <c r="D120" s="307"/>
      <c r="E120" s="387"/>
      <c r="F120" s="380"/>
      <c r="G120" s="229"/>
      <c r="H120" s="98"/>
    </row>
    <row r="121" spans="1:8" s="3" customFormat="1" ht="15.6" customHeight="1" x14ac:dyDescent="0.2">
      <c r="A121" s="83" t="s">
        <v>153</v>
      </c>
      <c r="B121" s="84">
        <v>60213</v>
      </c>
      <c r="C121" s="319"/>
      <c r="D121" s="307"/>
      <c r="E121" s="387"/>
      <c r="F121" s="380"/>
      <c r="G121" s="229"/>
      <c r="H121" s="98"/>
    </row>
    <row r="122" spans="1:8" s="3" customFormat="1" ht="15.6" customHeight="1" x14ac:dyDescent="0.2">
      <c r="A122" s="83" t="s">
        <v>129</v>
      </c>
      <c r="B122" s="86">
        <v>60214</v>
      </c>
      <c r="C122" s="318"/>
      <c r="D122" s="307"/>
      <c r="E122" s="387"/>
      <c r="F122" s="380"/>
      <c r="G122" s="229"/>
      <c r="H122" s="98"/>
    </row>
    <row r="123" spans="1:8" s="3" customFormat="1" ht="15.6" customHeight="1" x14ac:dyDescent="0.2">
      <c r="A123" s="83" t="s">
        <v>131</v>
      </c>
      <c r="B123" s="86">
        <v>60215</v>
      </c>
      <c r="C123" s="318"/>
      <c r="D123" s="307"/>
      <c r="E123" s="387"/>
      <c r="F123" s="380"/>
      <c r="G123" s="229"/>
      <c r="H123" s="98"/>
    </row>
    <row r="124" spans="1:8" s="3" customFormat="1" ht="15.6" customHeight="1" x14ac:dyDescent="0.2">
      <c r="A124" s="83" t="s">
        <v>133</v>
      </c>
      <c r="B124" s="86">
        <v>60216</v>
      </c>
      <c r="C124" s="318"/>
      <c r="D124" s="307"/>
      <c r="E124" s="387"/>
      <c r="F124" s="380"/>
      <c r="G124" s="229"/>
      <c r="H124" s="98"/>
    </row>
    <row r="125" spans="1:8" s="3" customFormat="1" ht="15.6" customHeight="1" x14ac:dyDescent="0.2">
      <c r="A125" s="83" t="s">
        <v>151</v>
      </c>
      <c r="B125" s="86">
        <v>60218</v>
      </c>
      <c r="C125" s="318"/>
      <c r="D125" s="307"/>
      <c r="E125" s="387"/>
      <c r="F125" s="380"/>
      <c r="G125" s="229"/>
      <c r="H125" s="98"/>
    </row>
    <row r="126" spans="1:8" s="3" customFormat="1" ht="15.6" customHeight="1" x14ac:dyDescent="0.2">
      <c r="A126" s="83" t="s">
        <v>134</v>
      </c>
      <c r="B126" s="86">
        <v>60220</v>
      </c>
      <c r="C126" s="318"/>
      <c r="D126" s="307"/>
      <c r="E126" s="387"/>
      <c r="F126" s="380"/>
      <c r="G126" s="229"/>
      <c r="H126" s="98"/>
    </row>
    <row r="127" spans="1:8" s="3" customFormat="1" ht="15.6" customHeight="1" x14ac:dyDescent="0.2">
      <c r="A127" s="54" t="s">
        <v>136</v>
      </c>
      <c r="B127" s="30">
        <v>60299</v>
      </c>
      <c r="C127" s="318"/>
      <c r="D127" s="307"/>
      <c r="E127" s="387"/>
      <c r="F127" s="380"/>
      <c r="G127" s="229"/>
      <c r="H127" s="98"/>
    </row>
    <row r="128" spans="1:8" s="3" customFormat="1" ht="15.6" customHeight="1" x14ac:dyDescent="0.2">
      <c r="A128" s="54" t="str">
        <f>MPSB!A128</f>
        <v>Tržby za tovar</v>
      </c>
      <c r="B128" s="30">
        <f>MPSB!B128</f>
        <v>60410</v>
      </c>
      <c r="C128" s="318"/>
      <c r="D128" s="307"/>
      <c r="E128" s="387"/>
      <c r="F128" s="380"/>
      <c r="G128" s="229"/>
      <c r="H128" s="98"/>
    </row>
    <row r="129" spans="1:8" s="3" customFormat="1" ht="15.6" customHeight="1" x14ac:dyDescent="0.2">
      <c r="A129" s="54" t="s">
        <v>137</v>
      </c>
      <c r="B129" s="30">
        <v>61110</v>
      </c>
      <c r="C129" s="318">
        <v>-3248</v>
      </c>
      <c r="D129" s="307">
        <v>6502</v>
      </c>
      <c r="E129" s="387">
        <v>515</v>
      </c>
      <c r="F129" s="380"/>
      <c r="G129" s="229"/>
      <c r="H129" s="98"/>
    </row>
    <row r="130" spans="1:8" s="3" customFormat="1" ht="15.6" customHeight="1" x14ac:dyDescent="0.2">
      <c r="A130" s="54" t="s">
        <v>138</v>
      </c>
      <c r="B130" s="30">
        <v>61111</v>
      </c>
      <c r="C130" s="318"/>
      <c r="D130" s="307"/>
      <c r="E130" s="387"/>
      <c r="F130" s="380"/>
      <c r="G130" s="229"/>
      <c r="H130" s="98"/>
    </row>
    <row r="131" spans="1:8" s="3" customFormat="1" ht="15.6" customHeight="1" x14ac:dyDescent="0.2">
      <c r="A131" s="54" t="s">
        <v>180</v>
      </c>
      <c r="B131" s="30">
        <v>64110</v>
      </c>
      <c r="C131" s="318"/>
      <c r="D131" s="307"/>
      <c r="E131" s="387"/>
      <c r="F131" s="380"/>
      <c r="G131" s="229"/>
      <c r="H131" s="98"/>
    </row>
    <row r="132" spans="1:8" s="3" customFormat="1" ht="15.6" customHeight="1" x14ac:dyDescent="0.2">
      <c r="A132" s="83" t="s">
        <v>229</v>
      </c>
      <c r="B132" s="86">
        <v>64510</v>
      </c>
      <c r="C132" s="318"/>
      <c r="D132" s="307"/>
      <c r="E132" s="387"/>
      <c r="F132" s="380"/>
      <c r="G132" s="229"/>
      <c r="H132" s="98"/>
    </row>
    <row r="133" spans="1:8" s="3" customFormat="1" ht="15.6" customHeight="1" x14ac:dyDescent="0.2">
      <c r="A133" s="54" t="s">
        <v>139</v>
      </c>
      <c r="B133" s="32" t="s">
        <v>140</v>
      </c>
      <c r="C133" s="319"/>
      <c r="D133" s="307"/>
      <c r="E133" s="387"/>
      <c r="F133" s="380"/>
      <c r="G133" s="229"/>
      <c r="H133" s="98"/>
    </row>
    <row r="134" spans="1:8" s="3" customFormat="1" ht="15.6" customHeight="1" x14ac:dyDescent="0.2">
      <c r="A134" s="54" t="s">
        <v>227</v>
      </c>
      <c r="B134" s="32">
        <v>64808</v>
      </c>
      <c r="C134" s="319"/>
      <c r="D134" s="307"/>
      <c r="E134" s="387"/>
      <c r="F134" s="380"/>
      <c r="G134" s="229"/>
      <c r="H134" s="98"/>
    </row>
    <row r="135" spans="1:8" s="3" customFormat="1" ht="15.6" customHeight="1" x14ac:dyDescent="0.2">
      <c r="A135" s="54" t="s">
        <v>237</v>
      </c>
      <c r="B135" s="32">
        <v>64811</v>
      </c>
      <c r="C135" s="319"/>
      <c r="D135" s="307"/>
      <c r="E135" s="387"/>
      <c r="F135" s="380"/>
      <c r="G135" s="229"/>
      <c r="H135" s="98"/>
    </row>
    <row r="136" spans="1:8" s="3" customFormat="1" ht="15.6" customHeight="1" x14ac:dyDescent="0.2">
      <c r="A136" s="54" t="str">
        <f>MPSB!A136:B136</f>
        <v>Tržby ostatné-dotácie z EÚ</v>
      </c>
      <c r="B136" s="32">
        <f>MPSB!B136</f>
        <v>64830</v>
      </c>
      <c r="C136" s="319"/>
      <c r="D136" s="307"/>
      <c r="E136" s="387"/>
      <c r="F136" s="380"/>
      <c r="G136" s="229"/>
      <c r="H136" s="98"/>
    </row>
    <row r="137" spans="1:8" s="3" customFormat="1" ht="15.6" customHeight="1" x14ac:dyDescent="0.2">
      <c r="A137" s="54" t="str">
        <f>MPSB!A137</f>
        <v>Bankové úroky - zdanené</v>
      </c>
      <c r="B137" s="30">
        <v>66210</v>
      </c>
      <c r="C137" s="318"/>
      <c r="D137" s="307"/>
      <c r="E137" s="387"/>
      <c r="F137" s="380"/>
      <c r="G137" s="229"/>
      <c r="H137" s="98"/>
    </row>
    <row r="138" spans="1:8" s="3" customFormat="1" ht="15.6" customHeight="1" x14ac:dyDescent="0.2">
      <c r="A138" s="54" t="str">
        <f>MPSB!A138</f>
        <v>Bankové úroky -  nezdanené</v>
      </c>
      <c r="B138" s="30">
        <f>MPSB!B138</f>
        <v>66211</v>
      </c>
      <c r="C138" s="318"/>
      <c r="D138" s="307"/>
      <c r="E138" s="387"/>
      <c r="F138" s="380"/>
      <c r="G138" s="229"/>
      <c r="H138" s="98"/>
    </row>
    <row r="139" spans="1:8" s="3" customFormat="1" ht="15.6" customHeight="1" thickBot="1" x14ac:dyDescent="0.25">
      <c r="A139" s="66" t="s">
        <v>141</v>
      </c>
      <c r="B139" s="46">
        <v>68410</v>
      </c>
      <c r="C139" s="324"/>
      <c r="D139" s="311"/>
      <c r="E139" s="388"/>
      <c r="F139" s="381"/>
      <c r="G139" s="369"/>
      <c r="H139" s="99"/>
    </row>
    <row r="140" spans="1:8" s="3" customFormat="1" ht="15.6" customHeight="1" thickTop="1" x14ac:dyDescent="0.2">
      <c r="A140" s="53" t="s">
        <v>142</v>
      </c>
      <c r="B140" s="27"/>
      <c r="C140" s="191">
        <f>SUM(C111:C139)</f>
        <v>19621</v>
      </c>
      <c r="D140" s="82">
        <f>SUM(D111:D139)</f>
        <v>38800</v>
      </c>
      <c r="E140" s="352">
        <f>SUM(E111:E139)</f>
        <v>1476</v>
      </c>
      <c r="F140" s="344">
        <f>SUM(F111:F139)</f>
        <v>0</v>
      </c>
      <c r="G140" s="344">
        <f>SUM(G111:G139)</f>
        <v>0</v>
      </c>
      <c r="H140" s="176"/>
    </row>
    <row r="141" spans="1:8" s="3" customFormat="1" ht="15.6" customHeight="1" x14ac:dyDescent="0.2">
      <c r="A141" s="54" t="s">
        <v>169</v>
      </c>
      <c r="B141" s="30"/>
      <c r="C141" s="192">
        <f>C140-C105</f>
        <v>1118</v>
      </c>
      <c r="D141" s="224">
        <f>D140-D105</f>
        <v>-14558</v>
      </c>
      <c r="E141" s="428">
        <f>E140-E105</f>
        <v>-911</v>
      </c>
      <c r="F141" s="426">
        <f>F140-F105</f>
        <v>-283</v>
      </c>
      <c r="G141" s="426">
        <f>G140-G105</f>
        <v>-283</v>
      </c>
      <c r="H141" s="207">
        <f>'99-ústredie'!D106</f>
        <v>9.4537658211865369E-2</v>
      </c>
    </row>
    <row r="142" spans="1:8" s="3" customFormat="1" ht="16.149999999999999" customHeight="1" thickBot="1" x14ac:dyDescent="0.25">
      <c r="A142" s="123" t="s">
        <v>167</v>
      </c>
      <c r="B142" s="121"/>
      <c r="C142" s="195">
        <f>C140-C107</f>
        <v>-1643.9135865585631</v>
      </c>
      <c r="D142" s="249">
        <f>D140-D107</f>
        <v>-19602.34036686871</v>
      </c>
      <c r="E142" s="429">
        <f>E140-E107</f>
        <v>-1108.4963108471379</v>
      </c>
      <c r="F142" s="427">
        <f>F140-F107</f>
        <v>-306.00304208470044</v>
      </c>
      <c r="G142" s="427">
        <f>G140-G107</f>
        <v>-318.64017925775607</v>
      </c>
      <c r="H142" s="122"/>
    </row>
    <row r="143" spans="1:8" s="3" customFormat="1" ht="16.149999999999999" customHeight="1" x14ac:dyDescent="0.2">
      <c r="A143" s="75"/>
      <c r="B143" s="19"/>
      <c r="C143" s="40"/>
      <c r="D143" s="76"/>
      <c r="E143" s="76"/>
      <c r="F143" s="76"/>
      <c r="G143" s="76"/>
      <c r="H143" s="29"/>
    </row>
    <row r="144" spans="1:8" s="3" customFormat="1" ht="16.149999999999999" customHeight="1" x14ac:dyDescent="0.2">
      <c r="A144" s="75" t="str">
        <f>+MPSB!A144</f>
        <v>Vypracovala vedúca ES Mgr. Jana Zuberecová</v>
      </c>
      <c r="B144" s="19"/>
      <c r="C144" s="40"/>
      <c r="D144" s="29"/>
      <c r="E144" s="29"/>
      <c r="F144" s="29"/>
      <c r="G144" s="29"/>
      <c r="H144" s="29" t="str">
        <f>MPSB!H144</f>
        <v>Bc. Peter Novajovský</v>
      </c>
    </row>
    <row r="145" spans="1:9" s="3" customFormat="1" ht="16.149999999999999" customHeight="1" x14ac:dyDescent="0.2">
      <c r="A145" s="75" t="str">
        <f>+MPSB!A145</f>
        <v>V Spišskej Belej 04.04.2017</v>
      </c>
      <c r="B145" s="19"/>
      <c r="C145" s="40"/>
      <c r="D145" s="29"/>
      <c r="E145" s="29"/>
      <c r="F145" s="29"/>
      <c r="G145" s="29"/>
      <c r="H145" s="29" t="str">
        <f>MPSB!H145</f>
        <v>Konateľ spoločnosti</v>
      </c>
    </row>
    <row r="146" spans="1:9" s="3" customFormat="1" ht="16.149999999999999" customHeight="1" x14ac:dyDescent="0.2">
      <c r="A146" s="19"/>
      <c r="B146" s="19"/>
      <c r="C146" s="40"/>
      <c r="D146" s="29"/>
      <c r="E146" s="29"/>
      <c r="F146" s="29"/>
      <c r="G146" s="29"/>
      <c r="H146" s="29"/>
    </row>
    <row r="147" spans="1:9" s="8" customFormat="1" ht="16.149999999999999" customHeight="1" x14ac:dyDescent="0.2">
      <c r="A147" s="20"/>
      <c r="B147" s="20"/>
      <c r="C147" s="197"/>
      <c r="D147" s="77"/>
      <c r="E147" s="77"/>
      <c r="F147" s="77"/>
      <c r="G147" s="77"/>
      <c r="H147" s="77"/>
    </row>
    <row r="148" spans="1:9" s="8" customFormat="1" ht="24" customHeight="1" x14ac:dyDescent="0.2">
      <c r="A148" s="20"/>
      <c r="B148" s="20"/>
      <c r="C148" s="197"/>
      <c r="D148" s="77"/>
      <c r="E148" s="77"/>
      <c r="F148" s="77"/>
      <c r="G148" s="77"/>
      <c r="H148" s="77"/>
    </row>
    <row r="149" spans="1:9" s="8" customFormat="1" ht="24" customHeight="1" x14ac:dyDescent="0.2">
      <c r="A149" s="20"/>
      <c r="B149" s="20"/>
      <c r="C149" s="197"/>
      <c r="D149" s="77"/>
      <c r="E149" s="77"/>
      <c r="F149" s="77"/>
      <c r="G149" s="77"/>
      <c r="H149" s="77"/>
    </row>
    <row r="150" spans="1:9" s="8" customFormat="1" ht="24" customHeight="1" x14ac:dyDescent="0.2">
      <c r="A150" s="20"/>
      <c r="B150" s="20"/>
      <c r="C150" s="197"/>
      <c r="D150" s="77"/>
      <c r="E150" s="77"/>
      <c r="F150" s="77"/>
      <c r="G150" s="77"/>
      <c r="H150" s="77"/>
    </row>
    <row r="151" spans="1:9" s="8" customFormat="1" ht="24" customHeight="1" x14ac:dyDescent="0.2">
      <c r="A151" s="20"/>
      <c r="B151" s="20"/>
      <c r="C151" s="197"/>
      <c r="D151" s="77"/>
      <c r="E151" s="77"/>
      <c r="F151" s="77"/>
      <c r="G151" s="77"/>
      <c r="H151" s="77"/>
    </row>
    <row r="152" spans="1:9" s="8" customFormat="1" ht="24" customHeight="1" x14ac:dyDescent="0.2">
      <c r="A152" s="20"/>
      <c r="B152" s="20"/>
      <c r="C152" s="197"/>
      <c r="D152" s="77"/>
      <c r="E152" s="77"/>
      <c r="F152" s="77"/>
      <c r="G152" s="77"/>
      <c r="H152" s="77"/>
    </row>
    <row r="153" spans="1:9" ht="24" customHeight="1" x14ac:dyDescent="0.2">
      <c r="A153" s="19"/>
      <c r="B153" s="19"/>
      <c r="C153" s="40"/>
      <c r="D153" s="77"/>
      <c r="E153" s="77"/>
      <c r="F153" s="77"/>
      <c r="G153" s="77"/>
      <c r="H153" s="77"/>
    </row>
    <row r="154" spans="1:9" ht="24" customHeight="1" x14ac:dyDescent="0.2">
      <c r="A154" s="19"/>
      <c r="B154" s="19"/>
      <c r="C154" s="40"/>
      <c r="D154" s="77"/>
      <c r="E154" s="77"/>
      <c r="F154" s="77"/>
      <c r="G154" s="77"/>
      <c r="H154" s="77"/>
    </row>
    <row r="155" spans="1:9" ht="24" customHeight="1" x14ac:dyDescent="0.2">
      <c r="A155" s="19"/>
      <c r="B155" s="19"/>
      <c r="C155" s="40"/>
      <c r="D155" s="77"/>
      <c r="E155" s="77"/>
      <c r="F155" s="77"/>
      <c r="G155" s="77"/>
      <c r="H155" s="77"/>
    </row>
    <row r="156" spans="1:9" s="9" customFormat="1" ht="24" customHeight="1" x14ac:dyDescent="0.2">
      <c r="A156" s="19"/>
      <c r="B156" s="19"/>
      <c r="C156" s="40"/>
      <c r="D156" s="77"/>
      <c r="E156" s="77"/>
      <c r="F156" s="77"/>
      <c r="G156" s="77"/>
      <c r="H156" s="77"/>
      <c r="I156"/>
    </row>
    <row r="157" spans="1:9" s="9" customFormat="1" ht="24" customHeight="1" x14ac:dyDescent="0.2">
      <c r="A157" s="19"/>
      <c r="B157" s="19"/>
      <c r="C157" s="40"/>
      <c r="D157" s="77"/>
      <c r="E157" s="77"/>
      <c r="F157" s="77"/>
      <c r="G157" s="77"/>
      <c r="H157" s="77"/>
      <c r="I157"/>
    </row>
    <row r="158" spans="1:9" s="9" customFormat="1" ht="24" customHeight="1" x14ac:dyDescent="0.2">
      <c r="A158" s="19"/>
      <c r="B158" s="19"/>
      <c r="C158" s="40"/>
      <c r="D158" s="77"/>
      <c r="E158" s="77"/>
      <c r="F158" s="77"/>
      <c r="G158" s="77"/>
      <c r="H158" s="77"/>
      <c r="I158"/>
    </row>
    <row r="159" spans="1:9" s="9" customFormat="1" ht="24" customHeight="1" x14ac:dyDescent="0.2">
      <c r="A159" s="19"/>
      <c r="B159" s="19"/>
      <c r="C159" s="40"/>
      <c r="D159" s="77"/>
      <c r="E159" s="77"/>
      <c r="F159" s="77"/>
      <c r="G159" s="77"/>
      <c r="H159" s="77"/>
      <c r="I159"/>
    </row>
    <row r="160" spans="1:9" s="9" customFormat="1" ht="24" customHeight="1" x14ac:dyDescent="0.2">
      <c r="A160" s="19"/>
      <c r="B160" s="19"/>
      <c r="C160" s="40"/>
      <c r="D160" s="77"/>
      <c r="E160" s="77"/>
      <c r="F160" s="77"/>
      <c r="G160" s="77"/>
      <c r="H160" s="77"/>
      <c r="I160"/>
    </row>
    <row r="161" spans="1:9" s="9" customFormat="1" ht="24" customHeight="1" x14ac:dyDescent="0.2">
      <c r="A161" s="19"/>
      <c r="B161" s="19"/>
      <c r="C161" s="40"/>
      <c r="D161" s="77"/>
      <c r="E161" s="77"/>
      <c r="F161" s="77"/>
      <c r="G161" s="77"/>
      <c r="H161" s="77"/>
      <c r="I161"/>
    </row>
    <row r="162" spans="1:9" s="9" customFormat="1" ht="24" customHeight="1" x14ac:dyDescent="0.2">
      <c r="A162" s="19"/>
      <c r="B162" s="19"/>
      <c r="C162" s="40"/>
      <c r="D162" s="77"/>
      <c r="E162" s="77"/>
      <c r="F162" s="77"/>
      <c r="G162" s="77"/>
      <c r="H162" s="77"/>
      <c r="I162"/>
    </row>
    <row r="163" spans="1:9" s="9" customFormat="1" ht="24" customHeight="1" x14ac:dyDescent="0.2">
      <c r="A163" s="19"/>
      <c r="B163" s="19"/>
      <c r="C163" s="40"/>
      <c r="D163" s="77"/>
      <c r="E163" s="77"/>
      <c r="F163" s="77"/>
      <c r="G163" s="77"/>
      <c r="H163" s="77"/>
      <c r="I163"/>
    </row>
    <row r="164" spans="1:9" s="9" customFormat="1" ht="24" customHeight="1" x14ac:dyDescent="0.2">
      <c r="A164" s="19"/>
      <c r="B164" s="19"/>
      <c r="C164" s="40"/>
      <c r="D164" s="77"/>
      <c r="E164" s="77"/>
      <c r="F164" s="77"/>
      <c r="G164" s="77"/>
      <c r="H164" s="77"/>
      <c r="I164"/>
    </row>
    <row r="165" spans="1:9" s="9" customFormat="1" ht="24" customHeight="1" x14ac:dyDescent="0.2">
      <c r="A165" s="19"/>
      <c r="B165" s="19"/>
      <c r="C165" s="40"/>
      <c r="D165" s="77"/>
      <c r="E165" s="77"/>
      <c r="F165" s="77"/>
      <c r="G165" s="77"/>
      <c r="H165" s="77"/>
      <c r="I165"/>
    </row>
    <row r="166" spans="1:9" s="9" customFormat="1" ht="24" customHeight="1" x14ac:dyDescent="0.2">
      <c r="A166" s="19"/>
      <c r="B166" s="19"/>
      <c r="C166" s="40"/>
      <c r="D166" s="77"/>
      <c r="E166" s="77"/>
      <c r="F166" s="77"/>
      <c r="G166" s="77"/>
      <c r="H166" s="77"/>
      <c r="I166"/>
    </row>
    <row r="167" spans="1:9" s="9" customFormat="1" ht="24" customHeight="1" x14ac:dyDescent="0.2">
      <c r="A167" s="19"/>
      <c r="B167" s="19"/>
      <c r="C167" s="40"/>
      <c r="D167" s="77"/>
      <c r="E167" s="77"/>
      <c r="F167" s="77"/>
      <c r="G167" s="77"/>
      <c r="H167" s="77"/>
      <c r="I167"/>
    </row>
    <row r="168" spans="1:9" s="9" customFormat="1" ht="24" customHeight="1" x14ac:dyDescent="0.2">
      <c r="A168" s="19"/>
      <c r="B168" s="19"/>
      <c r="C168" s="40"/>
      <c r="D168" s="77"/>
      <c r="E168" s="77"/>
      <c r="F168" s="77"/>
      <c r="G168" s="77"/>
      <c r="H168" s="77"/>
      <c r="I168"/>
    </row>
    <row r="169" spans="1:9" s="9" customFormat="1" ht="24" customHeight="1" x14ac:dyDescent="0.2">
      <c r="A169" s="19"/>
      <c r="B169" s="19"/>
      <c r="C169" s="40"/>
      <c r="D169" s="77"/>
      <c r="E169" s="77"/>
      <c r="F169" s="77"/>
      <c r="G169" s="77"/>
      <c r="H169" s="77"/>
      <c r="I169"/>
    </row>
    <row r="170" spans="1:9" s="9" customFormat="1" ht="24" customHeight="1" x14ac:dyDescent="0.2">
      <c r="A170" s="19"/>
      <c r="B170" s="19"/>
      <c r="C170" s="40"/>
      <c r="D170" s="77"/>
      <c r="E170" s="77"/>
      <c r="F170" s="77"/>
      <c r="G170" s="77"/>
      <c r="H170" s="77"/>
      <c r="I170"/>
    </row>
    <row r="171" spans="1:9" s="9" customFormat="1" ht="24" customHeight="1" x14ac:dyDescent="0.2">
      <c r="A171" s="19"/>
      <c r="B171" s="19"/>
      <c r="C171" s="40"/>
      <c r="D171" s="77"/>
      <c r="E171" s="77"/>
      <c r="F171" s="77"/>
      <c r="G171" s="77"/>
      <c r="H171" s="77"/>
      <c r="I171"/>
    </row>
    <row r="172" spans="1:9" s="3" customFormat="1" ht="24" customHeight="1" x14ac:dyDescent="0.2">
      <c r="A172" s="19"/>
      <c r="B172" s="19"/>
      <c r="C172" s="40"/>
      <c r="D172" s="77"/>
      <c r="E172" s="77"/>
      <c r="F172" s="77"/>
      <c r="G172" s="77"/>
      <c r="H172" s="77"/>
      <c r="I172"/>
    </row>
    <row r="173" spans="1:9" s="3" customFormat="1" ht="24" customHeight="1" x14ac:dyDescent="0.2">
      <c r="A173" s="19"/>
      <c r="B173" s="19"/>
      <c r="C173" s="40"/>
      <c r="D173" s="77"/>
      <c r="E173" s="77"/>
      <c r="F173" s="77"/>
      <c r="G173" s="77"/>
      <c r="H173" s="77"/>
      <c r="I173"/>
    </row>
    <row r="174" spans="1:9" s="3" customFormat="1" ht="24" customHeight="1" x14ac:dyDescent="0.2">
      <c r="A174" s="19"/>
      <c r="B174" s="19"/>
      <c r="C174" s="40"/>
      <c r="D174" s="77"/>
      <c r="E174" s="77"/>
      <c r="F174" s="77"/>
      <c r="G174" s="77"/>
      <c r="H174" s="77"/>
      <c r="I174"/>
    </row>
    <row r="175" spans="1:9" s="3" customFormat="1" ht="24" customHeight="1" x14ac:dyDescent="0.2">
      <c r="A175" s="19"/>
      <c r="B175" s="19"/>
      <c r="C175" s="40"/>
      <c r="D175" s="77"/>
      <c r="E175" s="77"/>
      <c r="F175" s="77"/>
      <c r="G175" s="77"/>
      <c r="H175" s="77"/>
      <c r="I175"/>
    </row>
    <row r="176" spans="1:9" s="3" customFormat="1" ht="24" customHeight="1" x14ac:dyDescent="0.2">
      <c r="A176" s="19"/>
      <c r="B176" s="19"/>
      <c r="C176" s="40"/>
      <c r="D176" s="77"/>
      <c r="E176" s="77"/>
      <c r="F176" s="77"/>
      <c r="G176" s="77"/>
      <c r="H176" s="77"/>
      <c r="I176"/>
    </row>
    <row r="177" spans="1:9" s="3" customFormat="1" ht="24" customHeight="1" x14ac:dyDescent="0.2">
      <c r="A177" s="1"/>
      <c r="B177" s="1"/>
      <c r="C177" s="2"/>
      <c r="D177" s="9"/>
      <c r="E177" s="9"/>
      <c r="F177" s="9"/>
      <c r="G177" s="9"/>
      <c r="H177" s="104"/>
      <c r="I177"/>
    </row>
    <row r="178" spans="1:9" s="3" customFormat="1" ht="24" customHeight="1" x14ac:dyDescent="0.2">
      <c r="A178" s="1"/>
      <c r="B178" s="1"/>
      <c r="C178" s="2"/>
      <c r="D178" s="9"/>
      <c r="E178" s="9"/>
      <c r="F178" s="9"/>
      <c r="G178" s="9"/>
      <c r="H178" s="104"/>
      <c r="I178"/>
    </row>
    <row r="179" spans="1:9" s="3" customFormat="1" ht="24" customHeight="1" x14ac:dyDescent="0.2">
      <c r="A179" s="1"/>
      <c r="B179" s="1"/>
      <c r="C179" s="2"/>
      <c r="D179" s="9"/>
      <c r="E179" s="9"/>
      <c r="F179" s="9"/>
      <c r="G179" s="9"/>
      <c r="H179" s="104"/>
      <c r="I179"/>
    </row>
    <row r="180" spans="1:9" s="3" customFormat="1" ht="24" customHeight="1" x14ac:dyDescent="0.2">
      <c r="A180" s="1"/>
      <c r="B180" s="1"/>
      <c r="C180" s="2"/>
      <c r="D180" s="9"/>
      <c r="E180" s="9"/>
      <c r="F180" s="9"/>
      <c r="G180" s="9"/>
      <c r="H180" s="104"/>
      <c r="I180"/>
    </row>
    <row r="181" spans="1:9" s="3" customFormat="1" ht="24" customHeight="1" x14ac:dyDescent="0.2">
      <c r="A181" s="1"/>
      <c r="B181" s="1"/>
      <c r="C181" s="2"/>
      <c r="D181" s="9"/>
      <c r="E181" s="9"/>
      <c r="F181" s="9"/>
      <c r="G181" s="9"/>
      <c r="H181" s="104"/>
      <c r="I181"/>
    </row>
    <row r="182" spans="1:9" s="3" customFormat="1" ht="24" customHeight="1" x14ac:dyDescent="0.2">
      <c r="A182" s="1"/>
      <c r="B182" s="1"/>
      <c r="C182" s="2"/>
      <c r="D182" s="9"/>
      <c r="E182" s="9"/>
      <c r="F182" s="9"/>
      <c r="G182" s="9"/>
      <c r="H182" s="104"/>
      <c r="I182"/>
    </row>
    <row r="183" spans="1:9" s="3" customFormat="1" ht="24" customHeight="1" x14ac:dyDescent="0.2">
      <c r="A183" s="1"/>
      <c r="B183" s="1"/>
      <c r="C183" s="2"/>
      <c r="D183" s="9"/>
      <c r="E183" s="9"/>
      <c r="F183" s="9"/>
      <c r="G183" s="9"/>
      <c r="H183" s="104"/>
      <c r="I183"/>
    </row>
    <row r="184" spans="1:9" s="3" customFormat="1" ht="24" customHeight="1" x14ac:dyDescent="0.2">
      <c r="A184" s="1"/>
      <c r="B184" s="1"/>
      <c r="C184" s="2"/>
      <c r="D184" s="9"/>
      <c r="E184" s="9"/>
      <c r="F184" s="9"/>
      <c r="G184" s="9"/>
      <c r="H184" s="104"/>
      <c r="I184"/>
    </row>
    <row r="185" spans="1:9" s="3" customFormat="1" ht="24" customHeight="1" x14ac:dyDescent="0.2">
      <c r="A185" s="1"/>
      <c r="B185" s="1"/>
      <c r="C185" s="2"/>
      <c r="D185" s="9"/>
      <c r="E185" s="9"/>
      <c r="F185" s="9"/>
      <c r="G185" s="9"/>
      <c r="H185" s="104"/>
      <c r="I185"/>
    </row>
    <row r="186" spans="1:9" s="3" customFormat="1" ht="24" customHeight="1" x14ac:dyDescent="0.2">
      <c r="A186" s="1"/>
      <c r="B186" s="1"/>
      <c r="C186" s="2"/>
      <c r="D186" s="9"/>
      <c r="E186" s="9"/>
      <c r="F186" s="9"/>
      <c r="G186" s="9"/>
      <c r="H186" s="104"/>
      <c r="I186"/>
    </row>
    <row r="187" spans="1:9" s="3" customFormat="1" ht="24" customHeight="1" x14ac:dyDescent="0.2">
      <c r="A187" s="1"/>
      <c r="B187" s="1"/>
      <c r="C187" s="2"/>
      <c r="D187" s="9"/>
      <c r="E187" s="9"/>
      <c r="F187" s="9"/>
      <c r="G187" s="9"/>
      <c r="H187" s="104"/>
      <c r="I187"/>
    </row>
    <row r="188" spans="1:9" s="3" customFormat="1" ht="24" customHeight="1" x14ac:dyDescent="0.2">
      <c r="A188" s="1"/>
      <c r="B188" s="1"/>
      <c r="C188" s="2"/>
      <c r="D188" s="9"/>
      <c r="E188" s="9"/>
      <c r="F188" s="9"/>
      <c r="G188" s="9"/>
      <c r="H188" s="104"/>
      <c r="I188"/>
    </row>
    <row r="189" spans="1:9" s="3" customFormat="1" ht="24" customHeight="1" x14ac:dyDescent="0.2">
      <c r="A189" s="1"/>
      <c r="B189" s="1"/>
      <c r="C189" s="2"/>
      <c r="D189" s="9"/>
      <c r="E189" s="9"/>
      <c r="F189" s="9"/>
      <c r="G189" s="9"/>
      <c r="H189" s="104"/>
      <c r="I189"/>
    </row>
    <row r="190" spans="1:9" s="3" customFormat="1" ht="24" customHeight="1" x14ac:dyDescent="0.2">
      <c r="A190" s="1"/>
      <c r="B190" s="1"/>
      <c r="C190" s="2"/>
      <c r="D190" s="9"/>
      <c r="E190" s="9"/>
      <c r="F190" s="9"/>
      <c r="G190" s="9"/>
      <c r="H190" s="104"/>
      <c r="I190"/>
    </row>
    <row r="191" spans="1:9" s="3" customFormat="1" ht="24" customHeight="1" x14ac:dyDescent="0.2">
      <c r="A191" s="1"/>
      <c r="B191" s="1"/>
      <c r="C191" s="2"/>
      <c r="D191" s="9"/>
      <c r="E191" s="9"/>
      <c r="F191" s="9"/>
      <c r="G191" s="9"/>
      <c r="H191" s="104"/>
      <c r="I191"/>
    </row>
    <row r="192" spans="1:9" s="3" customFormat="1" ht="24" customHeight="1" x14ac:dyDescent="0.2">
      <c r="A192" s="1"/>
      <c r="B192" s="1"/>
      <c r="C192" s="2"/>
      <c r="D192" s="9"/>
      <c r="E192" s="9"/>
      <c r="F192" s="9"/>
      <c r="G192" s="9"/>
      <c r="H192" s="104"/>
      <c r="I192"/>
    </row>
    <row r="193" spans="1:9" s="3" customFormat="1" ht="24" customHeight="1" x14ac:dyDescent="0.2">
      <c r="A193" s="1"/>
      <c r="B193" s="1"/>
      <c r="C193" s="2"/>
      <c r="D193" s="9"/>
      <c r="E193" s="9"/>
      <c r="F193" s="9"/>
      <c r="G193" s="9"/>
      <c r="H193" s="104"/>
      <c r="I193"/>
    </row>
    <row r="194" spans="1:9" s="3" customFormat="1" ht="24" customHeight="1" x14ac:dyDescent="0.2">
      <c r="A194" s="1"/>
      <c r="B194" s="1"/>
      <c r="C194" s="2"/>
      <c r="D194" s="9"/>
      <c r="E194" s="9"/>
      <c r="F194" s="9"/>
      <c r="G194" s="9"/>
      <c r="H194" s="104"/>
      <c r="I194"/>
    </row>
    <row r="195" spans="1:9" s="3" customFormat="1" ht="24" customHeight="1" x14ac:dyDescent="0.2">
      <c r="A195" s="1"/>
      <c r="B195" s="1"/>
      <c r="C195" s="2"/>
      <c r="D195" s="9"/>
      <c r="E195" s="9"/>
      <c r="F195" s="9"/>
      <c r="G195" s="9"/>
      <c r="H195" s="104"/>
      <c r="I195"/>
    </row>
    <row r="196" spans="1:9" s="3" customFormat="1" ht="24" customHeight="1" x14ac:dyDescent="0.2">
      <c r="A196" s="1"/>
      <c r="B196" s="1"/>
      <c r="C196" s="2"/>
      <c r="D196" s="9"/>
      <c r="E196" s="9"/>
      <c r="F196" s="9"/>
      <c r="G196" s="9"/>
      <c r="H196" s="104"/>
      <c r="I196"/>
    </row>
    <row r="197" spans="1:9" s="3" customFormat="1" ht="24" customHeight="1" x14ac:dyDescent="0.2">
      <c r="A197" s="1"/>
      <c r="B197" s="1"/>
      <c r="C197" s="2"/>
      <c r="D197" s="9"/>
      <c r="E197" s="9"/>
      <c r="F197" s="9"/>
      <c r="G197" s="9"/>
      <c r="H197" s="104"/>
      <c r="I197"/>
    </row>
    <row r="198" spans="1:9" s="3" customFormat="1" ht="24" customHeight="1" x14ac:dyDescent="0.2">
      <c r="A198" s="1"/>
      <c r="B198" s="1"/>
      <c r="C198" s="2"/>
      <c r="D198" s="9"/>
      <c r="E198" s="9"/>
      <c r="F198" s="9"/>
      <c r="G198" s="9"/>
      <c r="H198" s="104"/>
      <c r="I198"/>
    </row>
    <row r="199" spans="1:9" s="3" customFormat="1" ht="24" customHeight="1" x14ac:dyDescent="0.2">
      <c r="A199" s="1"/>
      <c r="B199" s="1"/>
      <c r="C199" s="2"/>
      <c r="D199" s="9"/>
      <c r="E199" s="9"/>
      <c r="F199" s="9"/>
      <c r="G199" s="9"/>
      <c r="H199" s="104"/>
      <c r="I199"/>
    </row>
    <row r="200" spans="1:9" s="3" customFormat="1" ht="24" customHeight="1" x14ac:dyDescent="0.2">
      <c r="A200" s="1"/>
      <c r="B200" s="1"/>
      <c r="C200" s="2"/>
      <c r="D200" s="9"/>
      <c r="E200" s="9"/>
      <c r="F200" s="9"/>
      <c r="G200" s="9"/>
      <c r="H200" s="104"/>
      <c r="I200"/>
    </row>
    <row r="201" spans="1:9" s="3" customFormat="1" ht="24" customHeight="1" x14ac:dyDescent="0.2">
      <c r="A201" s="1"/>
      <c r="B201" s="1"/>
      <c r="C201" s="2"/>
      <c r="D201" s="9"/>
      <c r="E201" s="9"/>
      <c r="F201" s="9"/>
      <c r="G201" s="9"/>
      <c r="H201" s="104"/>
      <c r="I201"/>
    </row>
    <row r="202" spans="1:9" s="3" customFormat="1" ht="24" customHeight="1" x14ac:dyDescent="0.2">
      <c r="A202" s="1"/>
      <c r="B202" s="1"/>
      <c r="C202" s="2"/>
      <c r="D202" s="9"/>
      <c r="E202" s="9"/>
      <c r="F202" s="9"/>
      <c r="G202" s="9"/>
      <c r="H202" s="104"/>
      <c r="I202"/>
    </row>
    <row r="203" spans="1:9" s="3" customFormat="1" ht="24" customHeight="1" x14ac:dyDescent="0.2">
      <c r="A203" s="1"/>
      <c r="B203" s="1"/>
      <c r="C203" s="2"/>
      <c r="D203" s="9"/>
      <c r="E203" s="9"/>
      <c r="F203" s="9"/>
      <c r="G203" s="9"/>
      <c r="H203" s="104"/>
      <c r="I203"/>
    </row>
    <row r="204" spans="1:9" s="3" customFormat="1" ht="24" customHeight="1" x14ac:dyDescent="0.2">
      <c r="A204" s="1"/>
      <c r="B204" s="1"/>
      <c r="C204" s="2"/>
      <c r="D204" s="9"/>
      <c r="E204" s="9"/>
      <c r="F204" s="9"/>
      <c r="G204" s="9"/>
      <c r="H204" s="104"/>
      <c r="I204"/>
    </row>
    <row r="205" spans="1:9" s="3" customFormat="1" ht="24" customHeight="1" x14ac:dyDescent="0.2">
      <c r="A205" s="1"/>
      <c r="B205" s="1"/>
      <c r="C205" s="2"/>
      <c r="D205" s="9"/>
      <c r="E205" s="9"/>
      <c r="F205" s="9"/>
      <c r="G205" s="9"/>
      <c r="H205" s="104"/>
      <c r="I205"/>
    </row>
    <row r="206" spans="1:9" s="3" customFormat="1" ht="24" customHeight="1" x14ac:dyDescent="0.2">
      <c r="A206" s="1"/>
      <c r="B206" s="1"/>
      <c r="C206" s="2"/>
      <c r="D206" s="9"/>
      <c r="E206" s="9"/>
      <c r="F206" s="9"/>
      <c r="G206" s="9"/>
      <c r="H206" s="104"/>
      <c r="I206"/>
    </row>
    <row r="207" spans="1:9" s="3" customFormat="1" ht="24" customHeight="1" x14ac:dyDescent="0.2">
      <c r="A207" s="1"/>
      <c r="B207" s="1"/>
      <c r="C207" s="2"/>
      <c r="D207" s="9"/>
      <c r="E207" s="9"/>
      <c r="F207" s="9"/>
      <c r="G207" s="9"/>
      <c r="H207" s="104"/>
      <c r="I207"/>
    </row>
    <row r="208" spans="1:9" s="3" customFormat="1" ht="24" customHeight="1" x14ac:dyDescent="0.2">
      <c r="A208" s="1"/>
      <c r="B208" s="1"/>
      <c r="C208" s="2"/>
      <c r="D208" s="9"/>
      <c r="E208" s="9"/>
      <c r="F208" s="9"/>
      <c r="G208" s="9"/>
      <c r="H208" s="104"/>
      <c r="I208"/>
    </row>
    <row r="209" spans="1:9" s="3" customFormat="1" ht="24" customHeight="1" x14ac:dyDescent="0.2">
      <c r="A209" s="1"/>
      <c r="B209" s="1"/>
      <c r="C209" s="2"/>
      <c r="D209" s="9"/>
      <c r="E209" s="9"/>
      <c r="F209" s="9"/>
      <c r="G209" s="9"/>
      <c r="H209" s="104"/>
      <c r="I209"/>
    </row>
    <row r="210" spans="1:9" s="3" customFormat="1" ht="24" customHeight="1" x14ac:dyDescent="0.2">
      <c r="A210" s="1"/>
      <c r="B210" s="1"/>
      <c r="C210" s="2"/>
      <c r="D210" s="9"/>
      <c r="E210" s="9"/>
      <c r="F210" s="9"/>
      <c r="G210" s="9"/>
      <c r="H210" s="104"/>
      <c r="I210"/>
    </row>
    <row r="211" spans="1:9" s="3" customFormat="1" ht="24" customHeight="1" x14ac:dyDescent="0.2">
      <c r="A211" s="1"/>
      <c r="B211" s="1"/>
      <c r="C211" s="2"/>
      <c r="D211" s="9"/>
      <c r="E211" s="9"/>
      <c r="F211" s="9"/>
      <c r="G211" s="9"/>
      <c r="H211" s="104"/>
      <c r="I211"/>
    </row>
    <row r="212" spans="1:9" s="3" customFormat="1" ht="24" customHeight="1" x14ac:dyDescent="0.2">
      <c r="A212" s="1"/>
      <c r="B212" s="1"/>
      <c r="C212" s="2"/>
      <c r="D212" s="9"/>
      <c r="E212" s="9"/>
      <c r="F212" s="9"/>
      <c r="G212" s="9"/>
      <c r="H212" s="104"/>
      <c r="I212"/>
    </row>
    <row r="213" spans="1:9" s="3" customFormat="1" ht="24" customHeight="1" x14ac:dyDescent="0.2">
      <c r="A213" s="1"/>
      <c r="B213" s="1"/>
      <c r="C213" s="2"/>
      <c r="D213" s="9"/>
      <c r="E213" s="9"/>
      <c r="F213" s="9"/>
      <c r="G213" s="9"/>
      <c r="H213" s="104"/>
      <c r="I213"/>
    </row>
    <row r="214" spans="1:9" s="3" customFormat="1" ht="24" customHeight="1" x14ac:dyDescent="0.2">
      <c r="A214" s="1"/>
      <c r="B214" s="1"/>
      <c r="C214" s="2"/>
      <c r="D214" s="9"/>
      <c r="E214" s="9"/>
      <c r="F214" s="9"/>
      <c r="G214" s="9"/>
      <c r="H214" s="104"/>
      <c r="I214"/>
    </row>
    <row r="215" spans="1:9" s="3" customFormat="1" ht="24" customHeight="1" x14ac:dyDescent="0.2">
      <c r="A215" s="1"/>
      <c r="B215" s="1"/>
      <c r="C215" s="2"/>
      <c r="D215" s="9"/>
      <c r="E215" s="9"/>
      <c r="F215" s="9"/>
      <c r="G215" s="9"/>
      <c r="H215" s="104"/>
      <c r="I215"/>
    </row>
    <row r="216" spans="1:9" s="3" customFormat="1" ht="24" customHeight="1" x14ac:dyDescent="0.2">
      <c r="A216" s="1"/>
      <c r="B216" s="1"/>
      <c r="C216" s="2"/>
      <c r="D216" s="9"/>
      <c r="E216" s="9"/>
      <c r="F216" s="9"/>
      <c r="G216" s="9"/>
      <c r="H216" s="104"/>
      <c r="I216"/>
    </row>
    <row r="217" spans="1:9" s="3" customFormat="1" ht="24" customHeight="1" x14ac:dyDescent="0.2">
      <c r="A217" s="1"/>
      <c r="B217" s="1"/>
      <c r="C217" s="2"/>
      <c r="D217" s="9"/>
      <c r="E217" s="9"/>
      <c r="F217" s="9"/>
      <c r="G217" s="9"/>
      <c r="H217" s="104"/>
      <c r="I217"/>
    </row>
    <row r="218" spans="1:9" s="3" customFormat="1" x14ac:dyDescent="0.2">
      <c r="A218" s="1"/>
      <c r="B218" s="1"/>
      <c r="C218" s="2"/>
      <c r="D218" s="9"/>
      <c r="E218" s="9"/>
      <c r="F218" s="9"/>
      <c r="G218" s="9"/>
      <c r="H218" s="104"/>
      <c r="I218"/>
    </row>
    <row r="219" spans="1:9" s="3" customFormat="1" x14ac:dyDescent="0.2">
      <c r="A219" s="1"/>
      <c r="B219" s="1"/>
      <c r="C219" s="2"/>
      <c r="D219" s="9"/>
      <c r="E219" s="9"/>
      <c r="F219" s="9"/>
      <c r="G219" s="9"/>
      <c r="H219" s="104"/>
      <c r="I219"/>
    </row>
    <row r="220" spans="1:9" s="3" customFormat="1" x14ac:dyDescent="0.2">
      <c r="A220" s="1"/>
      <c r="B220" s="1"/>
      <c r="C220" s="2"/>
      <c r="D220" s="9"/>
      <c r="E220" s="9"/>
      <c r="F220" s="9"/>
      <c r="G220" s="9"/>
      <c r="H220" s="104"/>
      <c r="I220"/>
    </row>
    <row r="221" spans="1:9" s="3" customFormat="1" x14ac:dyDescent="0.2">
      <c r="A221" s="1"/>
      <c r="B221" s="1"/>
      <c r="C221" s="2"/>
      <c r="D221" s="9"/>
      <c r="E221" s="9"/>
      <c r="F221" s="9"/>
      <c r="G221" s="9"/>
      <c r="H221" s="104"/>
      <c r="I221"/>
    </row>
    <row r="222" spans="1:9" s="3" customFormat="1" x14ac:dyDescent="0.2">
      <c r="A222" s="1"/>
      <c r="B222" s="1"/>
      <c r="C222" s="2"/>
      <c r="D222" s="9"/>
      <c r="E222" s="9"/>
      <c r="F222" s="9"/>
      <c r="G222" s="9"/>
      <c r="H222" s="104"/>
      <c r="I222"/>
    </row>
    <row r="223" spans="1:9" s="3" customFormat="1" x14ac:dyDescent="0.2">
      <c r="A223" s="1"/>
      <c r="B223" s="1"/>
      <c r="C223" s="2"/>
      <c r="D223" s="9"/>
      <c r="E223" s="9"/>
      <c r="F223" s="9"/>
      <c r="G223" s="9"/>
      <c r="H223" s="104"/>
      <c r="I223"/>
    </row>
    <row r="224" spans="1:9" s="3" customFormat="1" x14ac:dyDescent="0.2">
      <c r="A224" s="1"/>
      <c r="B224" s="1"/>
      <c r="C224" s="2"/>
      <c r="D224" s="9"/>
      <c r="E224" s="9"/>
      <c r="F224" s="9"/>
      <c r="G224" s="9"/>
      <c r="H224" s="104"/>
      <c r="I224"/>
    </row>
    <row r="225" spans="1:9" s="3" customFormat="1" x14ac:dyDescent="0.2">
      <c r="A225" s="1"/>
      <c r="B225" s="1"/>
      <c r="C225" s="2"/>
      <c r="D225" s="9"/>
      <c r="E225" s="9"/>
      <c r="F225" s="9"/>
      <c r="G225" s="9"/>
      <c r="H225" s="104"/>
      <c r="I225"/>
    </row>
    <row r="226" spans="1:9" s="3" customFormat="1" x14ac:dyDescent="0.2">
      <c r="A226" s="1"/>
      <c r="B226" s="1"/>
      <c r="C226" s="2"/>
      <c r="D226" s="9"/>
      <c r="E226" s="9"/>
      <c r="F226" s="9"/>
      <c r="G226" s="9"/>
      <c r="H226" s="104"/>
      <c r="I226"/>
    </row>
    <row r="227" spans="1:9" s="3" customFormat="1" x14ac:dyDescent="0.2">
      <c r="A227" s="1"/>
      <c r="B227" s="1"/>
      <c r="C227" s="2"/>
      <c r="D227" s="9"/>
      <c r="E227" s="9"/>
      <c r="F227" s="9"/>
      <c r="G227" s="9"/>
      <c r="H227" s="104"/>
      <c r="I227"/>
    </row>
    <row r="228" spans="1:9" s="3" customFormat="1" x14ac:dyDescent="0.2">
      <c r="A228" s="1"/>
      <c r="B228" s="1"/>
      <c r="C228" s="2"/>
      <c r="D228" s="9"/>
      <c r="E228" s="9"/>
      <c r="F228" s="9"/>
      <c r="G228" s="9"/>
      <c r="H228" s="104"/>
      <c r="I228"/>
    </row>
    <row r="229" spans="1:9" s="3" customFormat="1" x14ac:dyDescent="0.2">
      <c r="A229" s="1"/>
      <c r="B229" s="1"/>
      <c r="C229" s="2"/>
      <c r="D229" s="9"/>
      <c r="E229" s="9"/>
      <c r="F229" s="9"/>
      <c r="G229" s="9"/>
      <c r="H229" s="104"/>
      <c r="I229"/>
    </row>
    <row r="230" spans="1:9" s="3" customFormat="1" x14ac:dyDescent="0.2">
      <c r="A230" s="1"/>
      <c r="B230" s="1"/>
      <c r="C230" s="2"/>
      <c r="D230" s="9"/>
      <c r="E230" s="9"/>
      <c r="F230" s="9"/>
      <c r="G230" s="9"/>
      <c r="H230" s="104"/>
      <c r="I230"/>
    </row>
    <row r="231" spans="1:9" s="3" customFormat="1" x14ac:dyDescent="0.2">
      <c r="A231" s="1"/>
      <c r="B231" s="1"/>
      <c r="C231" s="2"/>
      <c r="D231" s="9"/>
      <c r="E231" s="9"/>
      <c r="F231" s="9"/>
      <c r="G231" s="9"/>
      <c r="H231" s="104"/>
      <c r="I231"/>
    </row>
    <row r="232" spans="1:9" s="3" customFormat="1" x14ac:dyDescent="0.2">
      <c r="A232" s="1"/>
      <c r="B232" s="1"/>
      <c r="C232" s="2"/>
      <c r="D232" s="9"/>
      <c r="E232" s="9"/>
      <c r="F232" s="9"/>
      <c r="G232" s="9"/>
      <c r="H232" s="104"/>
      <c r="I232"/>
    </row>
    <row r="233" spans="1:9" s="3" customFormat="1" x14ac:dyDescent="0.2">
      <c r="A233" s="1"/>
      <c r="B233" s="1"/>
      <c r="C233" s="2"/>
      <c r="D233" s="9"/>
      <c r="E233" s="9"/>
      <c r="F233" s="9"/>
      <c r="G233" s="9"/>
      <c r="H233" s="104"/>
      <c r="I233"/>
    </row>
    <row r="234" spans="1:9" s="3" customFormat="1" x14ac:dyDescent="0.2">
      <c r="A234" s="1"/>
      <c r="B234" s="1"/>
      <c r="C234" s="2"/>
      <c r="D234" s="9"/>
      <c r="E234" s="9"/>
      <c r="F234" s="9"/>
      <c r="G234" s="9"/>
      <c r="H234" s="104"/>
      <c r="I234"/>
    </row>
    <row r="235" spans="1:9" s="3" customFormat="1" x14ac:dyDescent="0.2">
      <c r="A235" s="1"/>
      <c r="B235" s="1"/>
      <c r="C235" s="2"/>
      <c r="D235" s="9"/>
      <c r="E235" s="9"/>
      <c r="F235" s="9"/>
      <c r="G235" s="9"/>
      <c r="H235" s="104"/>
      <c r="I235"/>
    </row>
    <row r="236" spans="1:9" s="3" customFormat="1" x14ac:dyDescent="0.2">
      <c r="A236" s="1"/>
      <c r="B236" s="1"/>
      <c r="C236" s="2"/>
      <c r="D236" s="9"/>
      <c r="E236" s="9"/>
      <c r="F236" s="9"/>
      <c r="G236" s="9"/>
      <c r="H236" s="104"/>
      <c r="I236"/>
    </row>
    <row r="237" spans="1:9" s="3" customFormat="1" x14ac:dyDescent="0.2">
      <c r="A237" s="1"/>
      <c r="B237" s="1"/>
      <c r="C237" s="2"/>
      <c r="D237" s="9"/>
      <c r="E237" s="9"/>
      <c r="F237" s="9"/>
      <c r="G237" s="9"/>
      <c r="H237" s="104"/>
      <c r="I237"/>
    </row>
    <row r="238" spans="1:9" s="3" customFormat="1" x14ac:dyDescent="0.2">
      <c r="A238" s="1"/>
      <c r="B238" s="1"/>
      <c r="C238" s="2"/>
      <c r="D238" s="9"/>
      <c r="E238" s="9"/>
      <c r="F238" s="9"/>
      <c r="G238" s="9"/>
      <c r="H238" s="104"/>
      <c r="I238"/>
    </row>
    <row r="239" spans="1:9" s="3" customFormat="1" x14ac:dyDescent="0.2">
      <c r="A239" s="1"/>
      <c r="B239" s="1"/>
      <c r="C239" s="2"/>
      <c r="D239" s="9"/>
      <c r="E239" s="9"/>
      <c r="F239" s="9"/>
      <c r="G239" s="9"/>
      <c r="H239" s="104"/>
      <c r="I239"/>
    </row>
    <row r="240" spans="1:9" s="3" customFormat="1" x14ac:dyDescent="0.2">
      <c r="A240" s="1"/>
      <c r="B240" s="1"/>
      <c r="C240" s="2"/>
      <c r="D240" s="9"/>
      <c r="E240" s="9"/>
      <c r="F240" s="9"/>
      <c r="G240" s="9"/>
      <c r="H240" s="104"/>
      <c r="I240"/>
    </row>
    <row r="241" spans="1:9" s="3" customFormat="1" x14ac:dyDescent="0.2">
      <c r="A241" s="1"/>
      <c r="B241" s="1"/>
      <c r="C241" s="2"/>
      <c r="D241" s="9"/>
      <c r="E241" s="9"/>
      <c r="F241" s="9"/>
      <c r="G241" s="9"/>
      <c r="H241" s="104"/>
      <c r="I241"/>
    </row>
    <row r="242" spans="1:9" s="3" customFormat="1" x14ac:dyDescent="0.2">
      <c r="A242" s="1"/>
      <c r="B242" s="1"/>
      <c r="C242" s="2"/>
      <c r="D242" s="9"/>
      <c r="E242" s="9"/>
      <c r="F242" s="9"/>
      <c r="G242" s="9"/>
      <c r="H242" s="104"/>
      <c r="I242"/>
    </row>
    <row r="243" spans="1:9" s="3" customFormat="1" x14ac:dyDescent="0.2">
      <c r="A243" s="1"/>
      <c r="B243" s="1"/>
      <c r="C243" s="2"/>
      <c r="D243" s="9"/>
      <c r="E243" s="9"/>
      <c r="F243" s="9"/>
      <c r="G243" s="9"/>
      <c r="H243" s="104"/>
      <c r="I243"/>
    </row>
    <row r="244" spans="1:9" s="3" customFormat="1" x14ac:dyDescent="0.2">
      <c r="A244" s="1"/>
      <c r="B244" s="1"/>
      <c r="C244" s="2"/>
      <c r="D244" s="9"/>
      <c r="E244" s="9"/>
      <c r="F244" s="9"/>
      <c r="G244" s="9"/>
      <c r="H244" s="104"/>
      <c r="I244"/>
    </row>
    <row r="245" spans="1:9" s="3" customFormat="1" x14ac:dyDescent="0.2">
      <c r="A245" s="1"/>
      <c r="B245" s="1"/>
      <c r="C245" s="2"/>
      <c r="D245" s="9"/>
      <c r="E245" s="9"/>
      <c r="F245" s="9"/>
      <c r="G245" s="9"/>
      <c r="H245" s="104"/>
      <c r="I245"/>
    </row>
    <row r="246" spans="1:9" s="3" customFormat="1" x14ac:dyDescent="0.2">
      <c r="A246" s="1"/>
      <c r="B246" s="1"/>
      <c r="C246" s="2"/>
      <c r="D246" s="9"/>
      <c r="E246" s="9"/>
      <c r="F246" s="9"/>
      <c r="G246" s="9"/>
      <c r="H246" s="104"/>
      <c r="I246"/>
    </row>
    <row r="247" spans="1:9" s="3" customFormat="1" x14ac:dyDescent="0.2">
      <c r="A247" s="1"/>
      <c r="B247" s="1"/>
      <c r="C247" s="2"/>
      <c r="D247" s="9"/>
      <c r="E247" s="9"/>
      <c r="F247" s="9"/>
      <c r="G247" s="9"/>
      <c r="H247" s="104"/>
      <c r="I247"/>
    </row>
    <row r="248" spans="1:9" s="3" customFormat="1" x14ac:dyDescent="0.2">
      <c r="A248" s="1"/>
      <c r="B248" s="1"/>
      <c r="C248" s="2"/>
      <c r="D248" s="9"/>
      <c r="E248" s="9"/>
      <c r="F248" s="9"/>
      <c r="G248" s="9"/>
      <c r="H248" s="104"/>
      <c r="I248"/>
    </row>
    <row r="249" spans="1:9" s="3" customFormat="1" x14ac:dyDescent="0.2">
      <c r="A249" s="1"/>
      <c r="B249" s="1"/>
      <c r="C249" s="2"/>
      <c r="D249" s="9"/>
      <c r="E249" s="9"/>
      <c r="F249" s="9"/>
      <c r="G249" s="9"/>
      <c r="H249" s="104"/>
      <c r="I249"/>
    </row>
    <row r="250" spans="1:9" s="3" customFormat="1" x14ac:dyDescent="0.2">
      <c r="A250" s="1"/>
      <c r="B250" s="1"/>
      <c r="C250" s="2"/>
      <c r="D250" s="9"/>
      <c r="E250" s="9"/>
      <c r="F250" s="9"/>
      <c r="G250" s="9"/>
      <c r="H250" s="104"/>
      <c r="I250"/>
    </row>
    <row r="251" spans="1:9" s="3" customFormat="1" x14ac:dyDescent="0.2">
      <c r="A251" s="1"/>
      <c r="B251" s="1"/>
      <c r="C251" s="2"/>
      <c r="D251" s="9"/>
      <c r="E251" s="9"/>
      <c r="F251" s="9"/>
      <c r="G251" s="9"/>
      <c r="H251" s="104"/>
      <c r="I251"/>
    </row>
    <row r="252" spans="1:9" s="3" customFormat="1" x14ac:dyDescent="0.2">
      <c r="A252" s="1"/>
      <c r="B252" s="1"/>
      <c r="C252" s="2"/>
      <c r="D252" s="9"/>
      <c r="E252" s="9"/>
      <c r="F252" s="9"/>
      <c r="G252" s="9"/>
      <c r="H252" s="104"/>
      <c r="I252"/>
    </row>
    <row r="253" spans="1:9" s="3" customFormat="1" x14ac:dyDescent="0.2">
      <c r="A253" s="1"/>
      <c r="B253" s="1"/>
      <c r="C253" s="2"/>
      <c r="D253" s="9"/>
      <c r="E253" s="9"/>
      <c r="F253" s="9"/>
      <c r="G253" s="9"/>
      <c r="H253" s="104"/>
      <c r="I253"/>
    </row>
    <row r="254" spans="1:9" s="3" customFormat="1" x14ac:dyDescent="0.2">
      <c r="A254" s="1"/>
      <c r="B254" s="1"/>
      <c r="C254" s="2"/>
      <c r="D254" s="9"/>
      <c r="E254" s="9"/>
      <c r="F254" s="9"/>
      <c r="G254" s="9"/>
      <c r="H254" s="104"/>
      <c r="I254"/>
    </row>
    <row r="255" spans="1:9" s="3" customFormat="1" x14ac:dyDescent="0.2">
      <c r="A255" s="1"/>
      <c r="B255" s="1"/>
      <c r="C255" s="2"/>
      <c r="D255" s="9"/>
      <c r="E255" s="9"/>
      <c r="F255" s="9"/>
      <c r="G255" s="9"/>
      <c r="H255" s="104"/>
      <c r="I255"/>
    </row>
    <row r="256" spans="1:9" s="3" customFormat="1" x14ac:dyDescent="0.2">
      <c r="A256" s="1"/>
      <c r="B256" s="1"/>
      <c r="C256" s="2"/>
      <c r="D256" s="9"/>
      <c r="E256" s="9"/>
      <c r="F256" s="9"/>
      <c r="G256" s="9"/>
      <c r="H256" s="104"/>
      <c r="I256"/>
    </row>
    <row r="257" spans="1:9" s="3" customFormat="1" x14ac:dyDescent="0.2">
      <c r="A257" s="1"/>
      <c r="B257" s="1"/>
      <c r="C257" s="2"/>
      <c r="D257" s="9"/>
      <c r="E257" s="9"/>
      <c r="F257" s="9"/>
      <c r="G257" s="9"/>
      <c r="H257" s="104"/>
      <c r="I257"/>
    </row>
    <row r="258" spans="1:9" s="3" customFormat="1" x14ac:dyDescent="0.2">
      <c r="A258" s="1"/>
      <c r="B258" s="1"/>
      <c r="C258" s="2"/>
      <c r="D258" s="9"/>
      <c r="E258" s="9"/>
      <c r="F258" s="9"/>
      <c r="G258" s="9"/>
      <c r="H258" s="104"/>
      <c r="I258"/>
    </row>
    <row r="259" spans="1:9" s="3" customFormat="1" x14ac:dyDescent="0.2">
      <c r="A259" s="1"/>
      <c r="B259" s="1"/>
      <c r="C259" s="2"/>
      <c r="D259" s="9"/>
      <c r="E259" s="9"/>
      <c r="F259" s="9"/>
      <c r="G259" s="9"/>
      <c r="H259" s="104"/>
      <c r="I259"/>
    </row>
    <row r="260" spans="1:9" s="3" customFormat="1" x14ac:dyDescent="0.2">
      <c r="A260" s="1"/>
      <c r="B260" s="1"/>
      <c r="C260" s="2"/>
      <c r="D260" s="9"/>
      <c r="E260" s="9"/>
      <c r="F260" s="9"/>
      <c r="G260" s="9"/>
      <c r="H260" s="104"/>
      <c r="I260"/>
    </row>
    <row r="261" spans="1:9" s="3" customFormat="1" x14ac:dyDescent="0.2">
      <c r="A261" s="1"/>
      <c r="B261" s="1"/>
      <c r="C261" s="2"/>
      <c r="D261" s="9"/>
      <c r="E261" s="9"/>
      <c r="F261" s="9"/>
      <c r="G261" s="9"/>
      <c r="H261" s="104"/>
      <c r="I261"/>
    </row>
    <row r="262" spans="1:9" s="3" customFormat="1" x14ac:dyDescent="0.2">
      <c r="A262" s="1"/>
      <c r="B262" s="1"/>
      <c r="C262" s="2"/>
      <c r="D262" s="9"/>
      <c r="E262" s="9"/>
      <c r="F262" s="9"/>
      <c r="G262" s="9"/>
      <c r="H262" s="104"/>
      <c r="I262"/>
    </row>
    <row r="263" spans="1:9" s="3" customFormat="1" x14ac:dyDescent="0.2">
      <c r="A263" s="1"/>
      <c r="B263" s="1"/>
      <c r="C263" s="2"/>
      <c r="D263" s="9"/>
      <c r="E263" s="9"/>
      <c r="F263" s="9"/>
      <c r="G263" s="9"/>
      <c r="H263" s="104"/>
      <c r="I263"/>
    </row>
  </sheetData>
  <pageMargins left="0" right="7.874015748031496E-2" top="0.51181102362204722" bottom="0.82677165354330717" header="0.51181102362204722" footer="0.15748031496062992"/>
  <pageSetup paperSize="9" scale="7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263"/>
  <sheetViews>
    <sheetView showGridLines="0" topLeftCell="A73" zoomScale="84" zoomScaleNormal="84" zoomScaleSheetLayoutView="75" workbookViewId="0">
      <selection activeCell="H51" sqref="H51"/>
    </sheetView>
  </sheetViews>
  <sheetFormatPr defaultRowHeight="12.75" x14ac:dyDescent="0.2"/>
  <cols>
    <col min="1" max="1" width="33.7109375" style="3" customWidth="1"/>
    <col min="2" max="2" width="10.42578125" style="3" customWidth="1"/>
    <col min="3" max="3" width="10.7109375" style="4" customWidth="1"/>
    <col min="4" max="4" width="11.7109375" style="9" customWidth="1"/>
    <col min="5" max="5" width="11.28515625" style="9" customWidth="1"/>
    <col min="6" max="7" width="9.42578125" style="9" customWidth="1"/>
    <col min="8" max="8" width="33.7109375" style="104" customWidth="1"/>
    <col min="9" max="9" width="11" customWidth="1"/>
    <col min="10" max="17" width="9.140625" customWidth="1"/>
  </cols>
  <sheetData>
    <row r="1" spans="1:9" s="3" customFormat="1" ht="19.149999999999999" customHeight="1" x14ac:dyDescent="0.25">
      <c r="A1" s="132" t="s">
        <v>0</v>
      </c>
      <c r="B1" s="132"/>
      <c r="C1" s="199"/>
      <c r="D1" s="133"/>
      <c r="E1" s="133"/>
      <c r="F1" s="133"/>
      <c r="G1" s="133"/>
      <c r="H1" s="168"/>
    </row>
    <row r="2" spans="1:9" s="3" customFormat="1" ht="19.149999999999999" customHeight="1" x14ac:dyDescent="0.25">
      <c r="A2" s="132"/>
      <c r="B2" s="134" t="s">
        <v>148</v>
      </c>
      <c r="C2" s="135"/>
      <c r="D2" s="135" t="str">
        <f>MPSB!D2</f>
        <v>MESIAC Január 2017</v>
      </c>
      <c r="E2" s="135"/>
      <c r="F2" s="135"/>
      <c r="G2" s="135"/>
      <c r="H2" s="169"/>
    </row>
    <row r="3" spans="1:9" s="3" customFormat="1" ht="19.149999999999999" customHeight="1" thickBot="1" x14ac:dyDescent="0.3">
      <c r="A3" s="132" t="s">
        <v>264</v>
      </c>
      <c r="B3" s="136"/>
      <c r="C3" s="199"/>
      <c r="D3" s="133"/>
      <c r="E3" s="133"/>
      <c r="F3" s="133"/>
      <c r="G3" s="133"/>
      <c r="H3" s="170"/>
    </row>
    <row r="4" spans="1:9" s="3" customFormat="1" ht="24.75" customHeight="1" thickBot="1" x14ac:dyDescent="0.25">
      <c r="A4" s="286" t="s">
        <v>2</v>
      </c>
      <c r="B4" s="287" t="s">
        <v>3</v>
      </c>
      <c r="C4" s="316" t="str">
        <f>MPSB!C4</f>
        <v>Skutočnosť 2014</v>
      </c>
      <c r="D4" s="302" t="str">
        <f>MPSB!D4</f>
        <v>Skutočnosť 2015</v>
      </c>
      <c r="E4" s="401" t="str">
        <f>MPSB!E4</f>
        <v>Skutočnosť 2016</v>
      </c>
      <c r="F4" s="430" t="s">
        <v>248</v>
      </c>
      <c r="G4" s="288" t="str">
        <f>MPSB!G4</f>
        <v>Plnenie 2017</v>
      </c>
      <c r="H4" s="289" t="s">
        <v>144</v>
      </c>
    </row>
    <row r="5" spans="1:9" s="3" customFormat="1" ht="15.6" customHeight="1" thickTop="1" x14ac:dyDescent="0.2">
      <c r="A5" s="264" t="s">
        <v>4</v>
      </c>
      <c r="B5" s="90">
        <v>50110</v>
      </c>
      <c r="C5" s="317"/>
      <c r="D5" s="314"/>
      <c r="E5" s="408"/>
      <c r="F5" s="406"/>
      <c r="G5" s="374"/>
      <c r="H5" s="265"/>
    </row>
    <row r="6" spans="1:9" s="3" customFormat="1" ht="15.6" customHeight="1" x14ac:dyDescent="0.2">
      <c r="A6" s="237" t="s">
        <v>5</v>
      </c>
      <c r="B6" s="86">
        <v>50120</v>
      </c>
      <c r="C6" s="318"/>
      <c r="D6" s="307"/>
      <c r="E6" s="387"/>
      <c r="F6" s="380"/>
      <c r="G6" s="229"/>
      <c r="H6" s="238"/>
    </row>
    <row r="7" spans="1:9" s="3" customFormat="1" ht="15.6" customHeight="1" x14ac:dyDescent="0.2">
      <c r="A7" s="237" t="s">
        <v>6</v>
      </c>
      <c r="B7" s="86">
        <v>50130</v>
      </c>
      <c r="C7" s="318">
        <v>46461</v>
      </c>
      <c r="D7" s="307">
        <v>55643</v>
      </c>
      <c r="E7" s="387">
        <v>70722</v>
      </c>
      <c r="F7" s="380">
        <v>100000</v>
      </c>
      <c r="G7" s="229">
        <v>340</v>
      </c>
      <c r="H7" s="238"/>
    </row>
    <row r="8" spans="1:9" s="3" customFormat="1" ht="15.6" customHeight="1" x14ac:dyDescent="0.2">
      <c r="A8" s="237" t="s">
        <v>7</v>
      </c>
      <c r="B8" s="86">
        <v>50140</v>
      </c>
      <c r="C8" s="318">
        <v>6366</v>
      </c>
      <c r="D8" s="307">
        <v>7864</v>
      </c>
      <c r="E8" s="387">
        <v>6183</v>
      </c>
      <c r="F8" s="380">
        <v>8000</v>
      </c>
      <c r="G8" s="229">
        <v>882</v>
      </c>
      <c r="H8" s="238" t="s">
        <v>9</v>
      </c>
    </row>
    <row r="9" spans="1:9" s="3" customFormat="1" ht="15.6" customHeight="1" x14ac:dyDescent="0.2">
      <c r="A9" s="237" t="s">
        <v>10</v>
      </c>
      <c r="B9" s="86">
        <v>50150</v>
      </c>
      <c r="C9" s="318">
        <v>1772</v>
      </c>
      <c r="D9" s="307">
        <v>4363</v>
      </c>
      <c r="E9" s="387">
        <v>3330</v>
      </c>
      <c r="F9" s="380">
        <v>4500</v>
      </c>
      <c r="G9" s="229"/>
      <c r="H9" s="238" t="s">
        <v>9</v>
      </c>
      <c r="I9" s="4"/>
    </row>
    <row r="10" spans="1:9" s="3" customFormat="1" ht="15.6" customHeight="1" x14ac:dyDescent="0.2">
      <c r="A10" s="237" t="s">
        <v>11</v>
      </c>
      <c r="B10" s="86">
        <v>50160</v>
      </c>
      <c r="C10" s="318">
        <v>39985</v>
      </c>
      <c r="D10" s="307">
        <v>30171</v>
      </c>
      <c r="E10" s="387">
        <v>24985</v>
      </c>
      <c r="F10" s="380">
        <v>30000</v>
      </c>
      <c r="G10" s="229">
        <v>994</v>
      </c>
      <c r="H10" s="238" t="s">
        <v>12</v>
      </c>
      <c r="I10" s="2"/>
    </row>
    <row r="11" spans="1:9" s="3" customFormat="1" ht="15.6" customHeight="1" x14ac:dyDescent="0.2">
      <c r="A11" s="237" t="s">
        <v>15</v>
      </c>
      <c r="B11" s="86">
        <v>50161</v>
      </c>
      <c r="C11" s="318">
        <v>640</v>
      </c>
      <c r="D11" s="307">
        <v>814</v>
      </c>
      <c r="E11" s="387">
        <v>765</v>
      </c>
      <c r="F11" s="380">
        <v>1000</v>
      </c>
      <c r="G11" s="229">
        <v>87</v>
      </c>
      <c r="H11" s="238"/>
      <c r="I11" s="4"/>
    </row>
    <row r="12" spans="1:9" s="3" customFormat="1" ht="15.6" customHeight="1" x14ac:dyDescent="0.2">
      <c r="A12" s="237" t="s">
        <v>16</v>
      </c>
      <c r="B12" s="86">
        <v>50162</v>
      </c>
      <c r="C12" s="318"/>
      <c r="D12" s="307"/>
      <c r="E12" s="387"/>
      <c r="F12" s="380"/>
      <c r="G12" s="229"/>
      <c r="H12" s="238"/>
    </row>
    <row r="13" spans="1:9" s="3" customFormat="1" ht="15.6" customHeight="1" x14ac:dyDescent="0.2">
      <c r="A13" s="237" t="s">
        <v>17</v>
      </c>
      <c r="B13" s="86">
        <v>50170</v>
      </c>
      <c r="C13" s="318">
        <v>11611</v>
      </c>
      <c r="D13" s="307">
        <v>12279</v>
      </c>
      <c r="E13" s="387">
        <v>12953</v>
      </c>
      <c r="F13" s="380">
        <v>13000</v>
      </c>
      <c r="G13" s="229">
        <v>149</v>
      </c>
      <c r="H13" s="238"/>
    </row>
    <row r="14" spans="1:9" s="3" customFormat="1" ht="15.6" customHeight="1" x14ac:dyDescent="0.2">
      <c r="A14" s="237" t="s">
        <v>20</v>
      </c>
      <c r="B14" s="86">
        <v>50171</v>
      </c>
      <c r="C14" s="318">
        <v>818</v>
      </c>
      <c r="D14" s="307">
        <v>911</v>
      </c>
      <c r="E14" s="387">
        <v>1054</v>
      </c>
      <c r="F14" s="380">
        <v>1400</v>
      </c>
      <c r="G14" s="229"/>
      <c r="H14" s="238" t="s">
        <v>21</v>
      </c>
    </row>
    <row r="15" spans="1:9" s="3" customFormat="1" ht="15.6" customHeight="1" x14ac:dyDescent="0.2">
      <c r="A15" s="237" t="s">
        <v>22</v>
      </c>
      <c r="B15" s="86">
        <v>50172</v>
      </c>
      <c r="C15" s="318">
        <v>11</v>
      </c>
      <c r="D15" s="307">
        <v>23</v>
      </c>
      <c r="E15" s="387">
        <v>56</v>
      </c>
      <c r="F15" s="380">
        <v>10</v>
      </c>
      <c r="G15" s="229">
        <v>7</v>
      </c>
      <c r="H15" s="238"/>
    </row>
    <row r="16" spans="1:9" s="3" customFormat="1" ht="15.6" customHeight="1" x14ac:dyDescent="0.2">
      <c r="A16" s="237" t="s">
        <v>23</v>
      </c>
      <c r="B16" s="86">
        <v>50173</v>
      </c>
      <c r="C16" s="318"/>
      <c r="D16" s="307"/>
      <c r="E16" s="387"/>
      <c r="F16" s="380"/>
      <c r="G16" s="229"/>
      <c r="H16" s="238"/>
    </row>
    <row r="17" spans="1:8" s="3" customFormat="1" ht="15.6" customHeight="1" x14ac:dyDescent="0.2">
      <c r="A17" s="237" t="s">
        <v>24</v>
      </c>
      <c r="B17" s="86">
        <v>50174</v>
      </c>
      <c r="C17" s="318"/>
      <c r="D17" s="307"/>
      <c r="E17" s="387"/>
      <c r="F17" s="380"/>
      <c r="G17" s="229"/>
      <c r="H17" s="238"/>
    </row>
    <row r="18" spans="1:8" s="3" customFormat="1" ht="15.6" customHeight="1" x14ac:dyDescent="0.2">
      <c r="A18" s="237" t="str">
        <f>MPSB!A18</f>
        <v>Spotreba DHIM do1 700€</v>
      </c>
      <c r="B18" s="86">
        <v>50175</v>
      </c>
      <c r="C18" s="318"/>
      <c r="D18" s="307">
        <v>1161</v>
      </c>
      <c r="E18" s="387">
        <v>1829</v>
      </c>
      <c r="F18" s="380">
        <v>3000</v>
      </c>
      <c r="G18" s="229"/>
      <c r="H18" s="238"/>
    </row>
    <row r="19" spans="1:8" s="3" customFormat="1" ht="15.6" customHeight="1" x14ac:dyDescent="0.2">
      <c r="A19" s="237" t="s">
        <v>28</v>
      </c>
      <c r="B19" s="86">
        <v>50180</v>
      </c>
      <c r="C19" s="318"/>
      <c r="D19" s="307"/>
      <c r="E19" s="387"/>
      <c r="F19" s="380"/>
      <c r="G19" s="229"/>
      <c r="H19" s="238"/>
    </row>
    <row r="20" spans="1:8" s="3" customFormat="1" ht="15.6" customHeight="1" x14ac:dyDescent="0.2">
      <c r="A20" s="237" t="s">
        <v>29</v>
      </c>
      <c r="B20" s="86">
        <v>50188</v>
      </c>
      <c r="C20" s="318">
        <v>9748</v>
      </c>
      <c r="D20" s="307">
        <v>7702</v>
      </c>
      <c r="E20" s="387">
        <v>4914</v>
      </c>
      <c r="F20" s="380">
        <v>7000</v>
      </c>
      <c r="G20" s="229"/>
      <c r="H20" s="238" t="s">
        <v>31</v>
      </c>
    </row>
    <row r="21" spans="1:8" s="3" customFormat="1" ht="15.6" customHeight="1" x14ac:dyDescent="0.2">
      <c r="A21" s="237" t="s">
        <v>32</v>
      </c>
      <c r="B21" s="86">
        <v>50190</v>
      </c>
      <c r="C21" s="318">
        <v>45</v>
      </c>
      <c r="D21" s="307"/>
      <c r="E21" s="387"/>
      <c r="F21" s="380"/>
      <c r="G21" s="229"/>
      <c r="H21" s="238"/>
    </row>
    <row r="22" spans="1:8" s="3" customFormat="1" ht="15.6" customHeight="1" x14ac:dyDescent="0.2">
      <c r="A22" s="237" t="s">
        <v>220</v>
      </c>
      <c r="B22" s="86">
        <v>50199</v>
      </c>
      <c r="C22" s="318"/>
      <c r="D22" s="307"/>
      <c r="E22" s="387"/>
      <c r="F22" s="380"/>
      <c r="G22" s="229"/>
      <c r="H22" s="238"/>
    </row>
    <row r="23" spans="1:8" s="3" customFormat="1" ht="15.6" customHeight="1" x14ac:dyDescent="0.2">
      <c r="A23" s="237" t="s">
        <v>33</v>
      </c>
      <c r="B23" s="86">
        <v>50210</v>
      </c>
      <c r="C23" s="318">
        <v>656</v>
      </c>
      <c r="D23" s="307"/>
      <c r="E23" s="387"/>
      <c r="F23" s="380"/>
      <c r="G23" s="229"/>
      <c r="H23" s="238"/>
    </row>
    <row r="24" spans="1:8" s="3" customFormat="1" ht="15.6" customHeight="1" x14ac:dyDescent="0.2">
      <c r="A24" s="237" t="s">
        <v>34</v>
      </c>
      <c r="B24" s="86">
        <v>50220</v>
      </c>
      <c r="C24" s="318"/>
      <c r="D24" s="307"/>
      <c r="E24" s="387"/>
      <c r="F24" s="380"/>
      <c r="G24" s="229"/>
      <c r="H24" s="238"/>
    </row>
    <row r="25" spans="1:8" s="3" customFormat="1" ht="15.6" customHeight="1" x14ac:dyDescent="0.2">
      <c r="A25" s="237" t="s">
        <v>35</v>
      </c>
      <c r="B25" s="86">
        <v>50230</v>
      </c>
      <c r="C25" s="318"/>
      <c r="D25" s="307"/>
      <c r="E25" s="387"/>
      <c r="F25" s="380"/>
      <c r="G25" s="229"/>
      <c r="H25" s="238"/>
    </row>
    <row r="26" spans="1:8" s="3" customFormat="1" ht="15.6" customHeight="1" x14ac:dyDescent="0.2">
      <c r="A26" s="237" t="s">
        <v>36</v>
      </c>
      <c r="B26" s="86">
        <v>50310</v>
      </c>
      <c r="C26" s="318"/>
      <c r="D26" s="307"/>
      <c r="E26" s="387"/>
      <c r="F26" s="380"/>
      <c r="G26" s="229"/>
      <c r="H26" s="238"/>
    </row>
    <row r="27" spans="1:8" s="3" customFormat="1" ht="15.6" customHeight="1" x14ac:dyDescent="0.2">
      <c r="A27" s="237" t="s">
        <v>234</v>
      </c>
      <c r="B27" s="86">
        <v>51110</v>
      </c>
      <c r="C27" s="318"/>
      <c r="D27" s="307"/>
      <c r="E27" s="387"/>
      <c r="F27" s="380"/>
      <c r="G27" s="229"/>
      <c r="H27" s="238"/>
    </row>
    <row r="28" spans="1:8" s="3" customFormat="1" ht="15.6" customHeight="1" x14ac:dyDescent="0.2">
      <c r="A28" s="237" t="s">
        <v>37</v>
      </c>
      <c r="B28" s="86">
        <v>51111</v>
      </c>
      <c r="C28" s="318">
        <v>4351</v>
      </c>
      <c r="D28" s="307">
        <v>693</v>
      </c>
      <c r="E28" s="387">
        <v>5409</v>
      </c>
      <c r="F28" s="380">
        <v>6000</v>
      </c>
      <c r="G28" s="229">
        <v>694</v>
      </c>
      <c r="H28" s="238" t="s">
        <v>38</v>
      </c>
    </row>
    <row r="29" spans="1:8" s="3" customFormat="1" ht="15.6" customHeight="1" x14ac:dyDescent="0.2">
      <c r="A29" s="237" t="s">
        <v>39</v>
      </c>
      <c r="B29" s="86">
        <v>51199</v>
      </c>
      <c r="C29" s="318"/>
      <c r="D29" s="307"/>
      <c r="E29" s="387"/>
      <c r="F29" s="380"/>
      <c r="G29" s="229"/>
      <c r="H29" s="238"/>
    </row>
    <row r="30" spans="1:8" s="3" customFormat="1" ht="15.6" customHeight="1" x14ac:dyDescent="0.2">
      <c r="A30" s="237" t="s">
        <v>40</v>
      </c>
      <c r="B30" s="86">
        <v>51210</v>
      </c>
      <c r="C30" s="318">
        <v>15</v>
      </c>
      <c r="D30" s="307"/>
      <c r="E30" s="387"/>
      <c r="F30" s="380"/>
      <c r="G30" s="229"/>
      <c r="H30" s="238"/>
    </row>
    <row r="31" spans="1:8" s="3" customFormat="1" ht="15.6" customHeight="1" x14ac:dyDescent="0.2">
      <c r="A31" s="237" t="s">
        <v>41</v>
      </c>
      <c r="B31" s="86">
        <v>51310</v>
      </c>
      <c r="C31" s="318"/>
      <c r="D31" s="307"/>
      <c r="E31" s="387"/>
      <c r="F31" s="380"/>
      <c r="G31" s="229"/>
      <c r="H31" s="238"/>
    </row>
    <row r="32" spans="1:8" s="3" customFormat="1" ht="15.6" customHeight="1" x14ac:dyDescent="0.2">
      <c r="A32" s="237" t="s">
        <v>42</v>
      </c>
      <c r="B32" s="86">
        <v>51810</v>
      </c>
      <c r="C32" s="318"/>
      <c r="D32" s="307"/>
      <c r="E32" s="387"/>
      <c r="F32" s="380"/>
      <c r="G32" s="229"/>
      <c r="H32" s="238"/>
    </row>
    <row r="33" spans="1:8" s="3" customFormat="1" ht="15.6" customHeight="1" x14ac:dyDescent="0.2">
      <c r="A33" s="237" t="s">
        <v>43</v>
      </c>
      <c r="B33" s="86">
        <v>51811</v>
      </c>
      <c r="C33" s="318"/>
      <c r="D33" s="307"/>
      <c r="E33" s="387"/>
      <c r="F33" s="380"/>
      <c r="G33" s="229"/>
      <c r="H33" s="238"/>
    </row>
    <row r="34" spans="1:8" s="3" customFormat="1" ht="15.6" customHeight="1" x14ac:dyDescent="0.2">
      <c r="A34" s="237" t="s">
        <v>44</v>
      </c>
      <c r="B34" s="86">
        <v>51820</v>
      </c>
      <c r="C34" s="318">
        <v>48</v>
      </c>
      <c r="D34" s="307"/>
      <c r="E34" s="387"/>
      <c r="F34" s="380"/>
      <c r="G34" s="229"/>
      <c r="H34" s="238"/>
    </row>
    <row r="35" spans="1:8" s="3" customFormat="1" ht="15.6" customHeight="1" x14ac:dyDescent="0.2">
      <c r="A35" s="237" t="s">
        <v>45</v>
      </c>
      <c r="B35" s="86">
        <v>51821</v>
      </c>
      <c r="C35" s="318"/>
      <c r="D35" s="307">
        <v>42</v>
      </c>
      <c r="E35" s="387"/>
      <c r="F35" s="380"/>
      <c r="G35" s="229"/>
      <c r="H35" s="238" t="s">
        <v>47</v>
      </c>
    </row>
    <row r="36" spans="1:8" s="3" customFormat="1" ht="15.6" customHeight="1" x14ac:dyDescent="0.2">
      <c r="A36" s="237" t="s">
        <v>48</v>
      </c>
      <c r="B36" s="86">
        <v>51822</v>
      </c>
      <c r="C36" s="318">
        <v>100</v>
      </c>
      <c r="D36" s="307">
        <v>90</v>
      </c>
      <c r="E36" s="387">
        <v>97</v>
      </c>
      <c r="F36" s="380">
        <v>100</v>
      </c>
      <c r="G36" s="229">
        <v>6</v>
      </c>
      <c r="H36" s="238" t="s">
        <v>193</v>
      </c>
    </row>
    <row r="37" spans="1:8" s="3" customFormat="1" ht="15.6" customHeight="1" x14ac:dyDescent="0.2">
      <c r="A37" s="237" t="s">
        <v>223</v>
      </c>
      <c r="B37" s="86">
        <v>51823</v>
      </c>
      <c r="C37" s="318"/>
      <c r="D37" s="307">
        <v>1303</v>
      </c>
      <c r="E37" s="387">
        <v>424</v>
      </c>
      <c r="F37" s="380">
        <v>450</v>
      </c>
      <c r="G37" s="229"/>
      <c r="H37" s="238"/>
    </row>
    <row r="38" spans="1:8" s="3" customFormat="1" ht="15.6" customHeight="1" x14ac:dyDescent="0.2">
      <c r="A38" s="237" t="str">
        <f>MPSB!A38</f>
        <v>Príplatky:mot. vozidla, Pc sieť, prac. skupina</v>
      </c>
      <c r="B38" s="84" t="str">
        <f>MPSB!B38</f>
        <v>51826,27,28,29</v>
      </c>
      <c r="C38" s="319"/>
      <c r="D38" s="307">
        <v>900</v>
      </c>
      <c r="E38" s="387">
        <v>1200</v>
      </c>
      <c r="F38" s="380">
        <v>1200</v>
      </c>
      <c r="G38" s="229">
        <v>100</v>
      </c>
      <c r="H38" s="156" t="s">
        <v>196</v>
      </c>
    </row>
    <row r="39" spans="1:8" s="3" customFormat="1" ht="15.6" customHeight="1" x14ac:dyDescent="0.2">
      <c r="A39" s="237" t="s">
        <v>225</v>
      </c>
      <c r="B39" s="84">
        <v>51835</v>
      </c>
      <c r="C39" s="319"/>
      <c r="D39" s="307">
        <v>620</v>
      </c>
      <c r="E39" s="387">
        <v>544</v>
      </c>
      <c r="F39" s="380">
        <v>500</v>
      </c>
      <c r="G39" s="229"/>
      <c r="H39" s="156"/>
    </row>
    <row r="40" spans="1:8" s="3" customFormat="1" ht="15.6" customHeight="1" x14ac:dyDescent="0.2">
      <c r="A40" s="237" t="s">
        <v>51</v>
      </c>
      <c r="B40" s="86">
        <v>51836</v>
      </c>
      <c r="C40" s="318">
        <v>16717</v>
      </c>
      <c r="D40" s="307"/>
      <c r="E40" s="387"/>
      <c r="F40" s="380"/>
      <c r="G40" s="229"/>
      <c r="H40" s="238"/>
    </row>
    <row r="41" spans="1:8" s="3" customFormat="1" ht="15.6" customHeight="1" x14ac:dyDescent="0.2">
      <c r="A41" s="237" t="s">
        <v>226</v>
      </c>
      <c r="B41" s="86">
        <v>51837</v>
      </c>
      <c r="C41" s="318"/>
      <c r="D41" s="307"/>
      <c r="E41" s="387"/>
      <c r="F41" s="380"/>
      <c r="G41" s="229"/>
      <c r="H41" s="238"/>
    </row>
    <row r="42" spans="1:8" s="3" customFormat="1" ht="15.6" customHeight="1" x14ac:dyDescent="0.2">
      <c r="A42" s="237" t="s">
        <v>230</v>
      </c>
      <c r="B42" s="86">
        <v>51838</v>
      </c>
      <c r="C42" s="318"/>
      <c r="D42" s="307"/>
      <c r="E42" s="387"/>
      <c r="F42" s="380"/>
      <c r="G42" s="229"/>
      <c r="H42" s="238"/>
    </row>
    <row r="43" spans="1:8" s="3" customFormat="1" ht="15.6" customHeight="1" x14ac:dyDescent="0.2">
      <c r="A43" s="237" t="str">
        <f>MPSB!A43</f>
        <v>Ostatné služby</v>
      </c>
      <c r="B43" s="86">
        <v>51860</v>
      </c>
      <c r="C43" s="318">
        <v>108</v>
      </c>
      <c r="D43" s="307">
        <v>4426</v>
      </c>
      <c r="E43" s="387">
        <v>190969</v>
      </c>
      <c r="F43" s="380">
        <v>65000</v>
      </c>
      <c r="G43" s="229">
        <v>665</v>
      </c>
      <c r="H43" s="238" t="s">
        <v>54</v>
      </c>
    </row>
    <row r="44" spans="1:8" s="3" customFormat="1" ht="15.6" customHeight="1" x14ac:dyDescent="0.2">
      <c r="A44" s="237" t="s">
        <v>55</v>
      </c>
      <c r="B44" s="86">
        <v>51861</v>
      </c>
      <c r="C44" s="318">
        <v>1475</v>
      </c>
      <c r="D44" s="307"/>
      <c r="E44" s="387"/>
      <c r="F44" s="380"/>
      <c r="G44" s="229"/>
      <c r="H44" s="238"/>
    </row>
    <row r="45" spans="1:8" s="3" customFormat="1" ht="15.6" customHeight="1" x14ac:dyDescent="0.2">
      <c r="A45" s="237" t="s">
        <v>56</v>
      </c>
      <c r="B45" s="86">
        <v>51899</v>
      </c>
      <c r="C45" s="318"/>
      <c r="D45" s="307"/>
      <c r="E45" s="387"/>
      <c r="F45" s="380"/>
      <c r="G45" s="229"/>
      <c r="H45" s="238" t="s">
        <v>57</v>
      </c>
    </row>
    <row r="46" spans="1:8" s="3" customFormat="1" ht="15.6" customHeight="1" x14ac:dyDescent="0.2">
      <c r="A46" s="237" t="s">
        <v>58</v>
      </c>
      <c r="B46" s="86">
        <v>51830</v>
      </c>
      <c r="C46" s="318"/>
      <c r="D46" s="307"/>
      <c r="E46" s="387"/>
      <c r="F46" s="380"/>
      <c r="G46" s="229"/>
      <c r="H46" s="238"/>
    </row>
    <row r="47" spans="1:8" s="3" customFormat="1" ht="15.6" customHeight="1" x14ac:dyDescent="0.2">
      <c r="A47" s="237" t="s">
        <v>60</v>
      </c>
      <c r="B47" s="86">
        <v>51833</v>
      </c>
      <c r="C47" s="318"/>
      <c r="D47" s="307"/>
      <c r="E47" s="387"/>
      <c r="F47" s="380"/>
      <c r="G47" s="229"/>
      <c r="H47" s="238"/>
    </row>
    <row r="48" spans="1:8" s="3" customFormat="1" ht="15.6" customHeight="1" x14ac:dyDescent="0.2">
      <c r="A48" s="237" t="s">
        <v>61</v>
      </c>
      <c r="B48" s="86">
        <v>51831</v>
      </c>
      <c r="C48" s="318"/>
      <c r="D48" s="307"/>
      <c r="E48" s="387"/>
      <c r="F48" s="380"/>
      <c r="G48" s="229"/>
      <c r="H48" s="238"/>
    </row>
    <row r="49" spans="1:10" s="3" customFormat="1" ht="15.6" customHeight="1" x14ac:dyDescent="0.2">
      <c r="A49" s="237" t="s">
        <v>62</v>
      </c>
      <c r="B49" s="86">
        <v>51834</v>
      </c>
      <c r="C49" s="318"/>
      <c r="D49" s="307"/>
      <c r="E49" s="387"/>
      <c r="F49" s="380"/>
      <c r="G49" s="229"/>
      <c r="H49" s="238"/>
    </row>
    <row r="50" spans="1:10" s="3" customFormat="1" ht="15.6" customHeight="1" x14ac:dyDescent="0.2">
      <c r="A50" s="237" t="s">
        <v>63</v>
      </c>
      <c r="B50" s="86">
        <v>51832</v>
      </c>
      <c r="C50" s="318"/>
      <c r="D50" s="307"/>
      <c r="E50" s="387"/>
      <c r="F50" s="380"/>
      <c r="G50" s="229"/>
      <c r="H50" s="238"/>
    </row>
    <row r="51" spans="1:10" s="3" customFormat="1" ht="15.6" customHeight="1" x14ac:dyDescent="0.2">
      <c r="A51" s="237" t="s">
        <v>64</v>
      </c>
      <c r="B51" s="86">
        <v>521</v>
      </c>
      <c r="C51" s="318">
        <f>SUM(C53:C72)</f>
        <v>64857</v>
      </c>
      <c r="D51" s="318">
        <f t="shared" ref="D51:G51" si="0">SUM(D53:D72)</f>
        <v>68136</v>
      </c>
      <c r="E51" s="422">
        <f t="shared" si="0"/>
        <v>74191</v>
      </c>
      <c r="F51" s="454">
        <f t="shared" si="0"/>
        <v>98840</v>
      </c>
      <c r="G51" s="457">
        <f t="shared" si="0"/>
        <v>3481</v>
      </c>
      <c r="H51" s="459"/>
      <c r="I51" s="4"/>
      <c r="J51" s="92"/>
    </row>
    <row r="52" spans="1:10" s="3" customFormat="1" ht="15.6" customHeight="1" x14ac:dyDescent="0.2">
      <c r="A52" s="237" t="s">
        <v>65</v>
      </c>
      <c r="B52" s="86"/>
      <c r="C52" s="318"/>
      <c r="D52" s="307"/>
      <c r="E52" s="387"/>
      <c r="F52" s="395"/>
      <c r="G52" s="229"/>
      <c r="H52" s="238"/>
      <c r="I52" s="2"/>
    </row>
    <row r="53" spans="1:10" s="3" customFormat="1" ht="15.6" customHeight="1" x14ac:dyDescent="0.2">
      <c r="A53" s="237" t="s">
        <v>66</v>
      </c>
      <c r="B53" s="86">
        <v>52110</v>
      </c>
      <c r="C53" s="318">
        <v>39607</v>
      </c>
      <c r="D53" s="307">
        <v>35304</v>
      </c>
      <c r="E53" s="387">
        <v>38723</v>
      </c>
      <c r="F53" s="396">
        <v>50000</v>
      </c>
      <c r="G53" s="229">
        <v>1877</v>
      </c>
      <c r="H53" s="238"/>
      <c r="I53" s="211"/>
    </row>
    <row r="54" spans="1:10" s="3" customFormat="1" ht="15.6" customHeight="1" x14ac:dyDescent="0.2">
      <c r="A54" s="237" t="s">
        <v>67</v>
      </c>
      <c r="B54" s="86">
        <v>52110</v>
      </c>
      <c r="C54" s="318"/>
      <c r="D54" s="307"/>
      <c r="E54" s="387"/>
      <c r="F54" s="396"/>
      <c r="G54" s="229"/>
      <c r="H54" s="238"/>
      <c r="I54" s="211"/>
    </row>
    <row r="55" spans="1:10" s="3" customFormat="1" ht="15.6" customHeight="1" x14ac:dyDescent="0.2">
      <c r="A55" s="237" t="s">
        <v>68</v>
      </c>
      <c r="B55" s="86">
        <v>52111</v>
      </c>
      <c r="C55" s="318">
        <v>9632</v>
      </c>
      <c r="D55" s="307">
        <v>14146</v>
      </c>
      <c r="E55" s="387">
        <v>16856</v>
      </c>
      <c r="F55" s="396">
        <v>22000</v>
      </c>
      <c r="G55" s="229">
        <v>280</v>
      </c>
      <c r="H55" s="238"/>
      <c r="I55" s="211"/>
    </row>
    <row r="56" spans="1:10" s="3" customFormat="1" ht="15.6" customHeight="1" x14ac:dyDescent="0.2">
      <c r="A56" s="237" t="s">
        <v>69</v>
      </c>
      <c r="B56" s="86">
        <v>52112</v>
      </c>
      <c r="C56" s="318">
        <v>10505</v>
      </c>
      <c r="D56" s="307">
        <v>13624</v>
      </c>
      <c r="E56" s="387">
        <v>16521</v>
      </c>
      <c r="F56" s="396">
        <v>22000</v>
      </c>
      <c r="G56" s="229">
        <v>-1085</v>
      </c>
      <c r="H56" s="238" t="s">
        <v>171</v>
      </c>
      <c r="I56" s="211"/>
    </row>
    <row r="57" spans="1:10" s="3" customFormat="1" ht="15.6" customHeight="1" x14ac:dyDescent="0.2">
      <c r="A57" s="237" t="s">
        <v>70</v>
      </c>
      <c r="B57" s="86">
        <v>52112</v>
      </c>
      <c r="C57" s="318"/>
      <c r="D57" s="307"/>
      <c r="E57" s="387"/>
      <c r="F57" s="396"/>
      <c r="G57" s="229"/>
      <c r="H57" s="238" t="s">
        <v>171</v>
      </c>
      <c r="I57" s="211"/>
    </row>
    <row r="58" spans="1:10" s="3" customFormat="1" ht="15.6" customHeight="1" x14ac:dyDescent="0.2">
      <c r="A58" s="237" t="s">
        <v>71</v>
      </c>
      <c r="B58" s="86">
        <v>52113</v>
      </c>
      <c r="C58" s="318">
        <v>828</v>
      </c>
      <c r="D58" s="307">
        <v>1472</v>
      </c>
      <c r="E58" s="387">
        <v>1436</v>
      </c>
      <c r="F58" s="396">
        <v>2000</v>
      </c>
      <c r="G58" s="229">
        <v>9</v>
      </c>
      <c r="H58" s="238"/>
      <c r="I58" s="211"/>
    </row>
    <row r="59" spans="1:10" s="3" customFormat="1" ht="15.6" customHeight="1" x14ac:dyDescent="0.2">
      <c r="A59" s="237" t="s">
        <v>72</v>
      </c>
      <c r="B59" s="86">
        <v>52114</v>
      </c>
      <c r="C59" s="318">
        <v>158</v>
      </c>
      <c r="D59" s="307">
        <v>86</v>
      </c>
      <c r="E59" s="387"/>
      <c r="F59" s="396"/>
      <c r="G59" s="229"/>
      <c r="H59" s="238"/>
      <c r="I59" s="211"/>
    </row>
    <row r="60" spans="1:10" s="3" customFormat="1" ht="15.6" customHeight="1" x14ac:dyDescent="0.2">
      <c r="A60" s="237" t="s">
        <v>73</v>
      </c>
      <c r="B60" s="86">
        <v>52115</v>
      </c>
      <c r="C60" s="318"/>
      <c r="D60" s="307"/>
      <c r="E60" s="387"/>
      <c r="F60" s="396"/>
      <c r="G60" s="229"/>
      <c r="H60" s="238"/>
      <c r="I60" s="211"/>
    </row>
    <row r="61" spans="1:10" s="3" customFormat="1" ht="15.6" customHeight="1" x14ac:dyDescent="0.2">
      <c r="A61" s="237" t="s">
        <v>74</v>
      </c>
      <c r="B61" s="86">
        <v>52116</v>
      </c>
      <c r="C61" s="318">
        <v>3</v>
      </c>
      <c r="D61" s="307"/>
      <c r="E61" s="387"/>
      <c r="F61" s="396"/>
      <c r="G61" s="229"/>
      <c r="H61" s="238"/>
      <c r="I61" s="211"/>
    </row>
    <row r="62" spans="1:10" s="3" customFormat="1" ht="15.6" customHeight="1" x14ac:dyDescent="0.2">
      <c r="A62" s="237" t="s">
        <v>203</v>
      </c>
      <c r="B62" s="86">
        <v>52117</v>
      </c>
      <c r="C62" s="325"/>
      <c r="D62" s="307">
        <v>91</v>
      </c>
      <c r="E62" s="387"/>
      <c r="F62" s="396"/>
      <c r="G62" s="229"/>
      <c r="H62" s="238"/>
      <c r="I62" s="211"/>
    </row>
    <row r="63" spans="1:10" s="3" customFormat="1" ht="15.6" customHeight="1" x14ac:dyDescent="0.2">
      <c r="A63" s="237" t="s">
        <v>75</v>
      </c>
      <c r="B63" s="86">
        <v>52120</v>
      </c>
      <c r="C63" s="318"/>
      <c r="D63" s="307"/>
      <c r="E63" s="387"/>
      <c r="F63" s="396"/>
      <c r="G63" s="229"/>
      <c r="H63" s="238"/>
      <c r="I63" s="211"/>
    </row>
    <row r="64" spans="1:10" s="3" customFormat="1" ht="15.6" customHeight="1" x14ac:dyDescent="0.2">
      <c r="A64" s="237" t="s">
        <v>76</v>
      </c>
      <c r="B64" s="86">
        <v>52121</v>
      </c>
      <c r="C64" s="318"/>
      <c r="D64" s="307"/>
      <c r="E64" s="387"/>
      <c r="F64" s="396"/>
      <c r="G64" s="229"/>
      <c r="H64" s="238"/>
      <c r="I64" s="211"/>
    </row>
    <row r="65" spans="1:12" s="3" customFormat="1" ht="15.6" customHeight="1" x14ac:dyDescent="0.2">
      <c r="A65" s="237" t="s">
        <v>77</v>
      </c>
      <c r="B65" s="86">
        <v>52122</v>
      </c>
      <c r="C65" s="318">
        <v>252</v>
      </c>
      <c r="D65" s="307"/>
      <c r="E65" s="387">
        <v>30</v>
      </c>
      <c r="F65" s="396"/>
      <c r="G65" s="229"/>
      <c r="H65" s="238"/>
      <c r="I65" s="211"/>
    </row>
    <row r="66" spans="1:12" s="3" customFormat="1" ht="15.6" customHeight="1" x14ac:dyDescent="0.2">
      <c r="A66" s="237" t="s">
        <v>78</v>
      </c>
      <c r="B66" s="86">
        <v>52123</v>
      </c>
      <c r="C66" s="318"/>
      <c r="D66" s="307"/>
      <c r="E66" s="387"/>
      <c r="F66" s="396"/>
      <c r="G66" s="229"/>
      <c r="H66" s="238"/>
      <c r="I66" s="211"/>
    </row>
    <row r="67" spans="1:12" s="3" customFormat="1" ht="15.6" customHeight="1" x14ac:dyDescent="0.2">
      <c r="A67" s="237" t="s">
        <v>79</v>
      </c>
      <c r="B67" s="86">
        <v>52125</v>
      </c>
      <c r="C67" s="318"/>
      <c r="D67" s="307"/>
      <c r="E67" s="387"/>
      <c r="F67" s="396"/>
      <c r="G67" s="229"/>
      <c r="H67" s="238"/>
      <c r="I67" s="211"/>
    </row>
    <row r="68" spans="1:12" s="3" customFormat="1" ht="15.6" customHeight="1" x14ac:dyDescent="0.2">
      <c r="A68" s="237" t="s">
        <v>80</v>
      </c>
      <c r="B68" s="86">
        <v>52130</v>
      </c>
      <c r="C68" s="318"/>
      <c r="D68" s="307"/>
      <c r="E68" s="387"/>
      <c r="F68" s="396"/>
      <c r="G68" s="229"/>
      <c r="H68" s="238"/>
      <c r="I68" s="211"/>
    </row>
    <row r="69" spans="1:12" s="3" customFormat="1" ht="15.6" customHeight="1" x14ac:dyDescent="0.2">
      <c r="A69" s="237" t="s">
        <v>81</v>
      </c>
      <c r="B69" s="86">
        <v>52131</v>
      </c>
      <c r="C69" s="318">
        <v>3044</v>
      </c>
      <c r="D69" s="307">
        <v>3413</v>
      </c>
      <c r="E69" s="387"/>
      <c r="F69" s="396">
        <v>2400</v>
      </c>
      <c r="G69" s="229">
        <v>2400</v>
      </c>
      <c r="H69" s="238"/>
      <c r="I69" s="211"/>
    </row>
    <row r="70" spans="1:12" s="3" customFormat="1" ht="15.6" customHeight="1" x14ac:dyDescent="0.2">
      <c r="A70" s="237" t="s">
        <v>82</v>
      </c>
      <c r="B70" s="86">
        <v>52132</v>
      </c>
      <c r="C70" s="318"/>
      <c r="D70" s="307"/>
      <c r="E70" s="387">
        <v>625</v>
      </c>
      <c r="F70" s="396">
        <v>440</v>
      </c>
      <c r="G70" s="229"/>
      <c r="H70" s="238"/>
      <c r="I70" s="211"/>
    </row>
    <row r="71" spans="1:12" s="3" customFormat="1" ht="15.6" customHeight="1" x14ac:dyDescent="0.2">
      <c r="A71" s="237" t="s">
        <v>83</v>
      </c>
      <c r="B71" s="86">
        <v>52133</v>
      </c>
      <c r="C71" s="318"/>
      <c r="D71" s="307"/>
      <c r="E71" s="387"/>
      <c r="F71" s="396"/>
      <c r="G71" s="229"/>
      <c r="H71" s="238"/>
      <c r="I71" s="211"/>
    </row>
    <row r="72" spans="1:12" s="3" customFormat="1" ht="15.6" customHeight="1" x14ac:dyDescent="0.2">
      <c r="A72" s="237" t="str">
        <f>MPSB!A72</f>
        <v>Dohody - práce</v>
      </c>
      <c r="B72" s="86">
        <v>52191</v>
      </c>
      <c r="C72" s="318">
        <v>828</v>
      </c>
      <c r="D72" s="307"/>
      <c r="E72" s="387"/>
      <c r="F72" s="396"/>
      <c r="G72" s="229"/>
      <c r="H72" s="238"/>
      <c r="I72" s="211"/>
    </row>
    <row r="73" spans="1:12" s="3" customFormat="1" ht="15.6" customHeight="1" x14ac:dyDescent="0.2">
      <c r="A73" s="237" t="str">
        <f>MPSB!A73</f>
        <v>Odmeny členom organ. spoločnosti</v>
      </c>
      <c r="B73" s="86">
        <f>MPSB!B73</f>
        <v>52310</v>
      </c>
      <c r="C73" s="318"/>
      <c r="D73" s="307"/>
      <c r="E73" s="387">
        <v>809</v>
      </c>
      <c r="F73" s="396"/>
      <c r="G73" s="229"/>
      <c r="H73" s="238"/>
      <c r="I73" s="211"/>
    </row>
    <row r="74" spans="1:12" s="3" customFormat="1" ht="15.6" customHeight="1" x14ac:dyDescent="0.2">
      <c r="A74" s="237" t="s">
        <v>84</v>
      </c>
      <c r="B74" s="84" t="s">
        <v>85</v>
      </c>
      <c r="C74" s="319">
        <v>7936</v>
      </c>
      <c r="D74" s="307">
        <v>7972</v>
      </c>
      <c r="E74" s="387">
        <v>8745</v>
      </c>
      <c r="F74" s="396">
        <v>12000</v>
      </c>
      <c r="G74" s="229">
        <v>452</v>
      </c>
      <c r="H74" s="238"/>
      <c r="I74" s="211"/>
      <c r="L74" s="1"/>
    </row>
    <row r="75" spans="1:12" s="3" customFormat="1" ht="15.6" customHeight="1" x14ac:dyDescent="0.2">
      <c r="A75" s="237" t="s">
        <v>86</v>
      </c>
      <c r="B75" s="86" t="s">
        <v>87</v>
      </c>
      <c r="C75" s="318">
        <v>14647</v>
      </c>
      <c r="D75" s="307">
        <v>15171</v>
      </c>
      <c r="E75" s="387">
        <v>17549</v>
      </c>
      <c r="F75" s="396">
        <v>21000</v>
      </c>
      <c r="G75" s="229">
        <v>824</v>
      </c>
      <c r="H75" s="238"/>
      <c r="I75" s="211"/>
    </row>
    <row r="76" spans="1:12" s="3" customFormat="1" ht="15.6" customHeight="1" x14ac:dyDescent="0.2">
      <c r="A76" s="237" t="s">
        <v>88</v>
      </c>
      <c r="B76" s="86">
        <v>52710</v>
      </c>
      <c r="C76" s="318">
        <v>3942</v>
      </c>
      <c r="D76" s="307">
        <v>4179</v>
      </c>
      <c r="E76" s="387">
        <v>4756</v>
      </c>
      <c r="F76" s="396">
        <v>6000</v>
      </c>
      <c r="G76" s="229">
        <v>422</v>
      </c>
      <c r="H76" s="238"/>
      <c r="I76" s="211"/>
    </row>
    <row r="77" spans="1:12" s="3" customFormat="1" ht="15.6" customHeight="1" x14ac:dyDescent="0.2">
      <c r="A77" s="237" t="s">
        <v>90</v>
      </c>
      <c r="B77" s="86">
        <v>52720</v>
      </c>
      <c r="C77" s="318">
        <v>756</v>
      </c>
      <c r="D77" s="307">
        <v>779</v>
      </c>
      <c r="E77" s="387">
        <v>883</v>
      </c>
      <c r="F77" s="396">
        <v>1000</v>
      </c>
      <c r="G77" s="229">
        <v>34</v>
      </c>
      <c r="H77" s="238"/>
      <c r="I77" s="211"/>
    </row>
    <row r="78" spans="1:12" s="3" customFormat="1" ht="15.6" customHeight="1" x14ac:dyDescent="0.2">
      <c r="A78" s="237" t="s">
        <v>89</v>
      </c>
      <c r="B78" s="86">
        <v>52730</v>
      </c>
      <c r="C78" s="318"/>
      <c r="D78" s="307">
        <v>458</v>
      </c>
      <c r="E78" s="387">
        <v>326</v>
      </c>
      <c r="F78" s="396">
        <v>500</v>
      </c>
      <c r="G78" s="229">
        <v>360</v>
      </c>
      <c r="H78" s="238"/>
    </row>
    <row r="79" spans="1:12" s="3" customFormat="1" ht="15.6" customHeight="1" x14ac:dyDescent="0.2">
      <c r="A79" s="237" t="s">
        <v>91</v>
      </c>
      <c r="B79" s="86">
        <v>52810</v>
      </c>
      <c r="C79" s="318">
        <v>385</v>
      </c>
      <c r="D79" s="307">
        <v>755</v>
      </c>
      <c r="E79" s="387">
        <v>627</v>
      </c>
      <c r="F79" s="396">
        <v>1000</v>
      </c>
      <c r="G79" s="229">
        <v>36</v>
      </c>
      <c r="H79" s="238"/>
      <c r="I79" s="211"/>
    </row>
    <row r="80" spans="1:12" s="3" customFormat="1" ht="15.6" customHeight="1" x14ac:dyDescent="0.2">
      <c r="A80" s="237" t="s">
        <v>92</v>
      </c>
      <c r="B80" s="86">
        <v>53110</v>
      </c>
      <c r="C80" s="318">
        <v>3364</v>
      </c>
      <c r="D80" s="307">
        <v>4006</v>
      </c>
      <c r="E80" s="387">
        <v>4018</v>
      </c>
      <c r="F80" s="380">
        <v>4018</v>
      </c>
      <c r="G80" s="229">
        <v>4018</v>
      </c>
      <c r="H80" s="238"/>
      <c r="I80" s="4"/>
    </row>
    <row r="81" spans="1:9" s="3" customFormat="1" ht="15.6" customHeight="1" x14ac:dyDescent="0.2">
      <c r="A81" s="237" t="s">
        <v>93</v>
      </c>
      <c r="B81" s="84" t="s">
        <v>94</v>
      </c>
      <c r="C81" s="319">
        <v>474</v>
      </c>
      <c r="D81" s="307">
        <v>311</v>
      </c>
      <c r="E81" s="387">
        <v>283</v>
      </c>
      <c r="F81" s="380">
        <v>500</v>
      </c>
      <c r="G81" s="229">
        <v>2</v>
      </c>
      <c r="H81" s="238" t="s">
        <v>179</v>
      </c>
      <c r="I81" s="2"/>
    </row>
    <row r="82" spans="1:9" s="3" customFormat="1" ht="15.6" customHeight="1" x14ac:dyDescent="0.2">
      <c r="A82" s="237" t="s">
        <v>228</v>
      </c>
      <c r="B82" s="84">
        <v>54110</v>
      </c>
      <c r="C82" s="319"/>
      <c r="D82" s="307">
        <v>158500</v>
      </c>
      <c r="E82" s="387"/>
      <c r="F82" s="453"/>
      <c r="G82" s="229"/>
      <c r="H82" s="238"/>
      <c r="I82" s="2"/>
    </row>
    <row r="83" spans="1:9" s="3" customFormat="1" ht="15.6" customHeight="1" x14ac:dyDescent="0.2">
      <c r="A83" s="237" t="s">
        <v>96</v>
      </c>
      <c r="B83" s="86">
        <v>54312</v>
      </c>
      <c r="C83" s="318"/>
      <c r="D83" s="307"/>
      <c r="E83" s="387"/>
      <c r="F83" s="453"/>
      <c r="G83" s="229"/>
      <c r="H83" s="238"/>
      <c r="I83" s="4"/>
    </row>
    <row r="84" spans="1:9" s="3" customFormat="1" ht="15.6" customHeight="1" x14ac:dyDescent="0.2">
      <c r="A84" s="237" t="s">
        <v>236</v>
      </c>
      <c r="B84" s="86">
        <f>MPSB!B84</f>
        <v>54410</v>
      </c>
      <c r="C84" s="318"/>
      <c r="D84" s="307"/>
      <c r="E84" s="387"/>
      <c r="F84" s="453"/>
      <c r="G84" s="229"/>
      <c r="H84" s="238"/>
      <c r="I84" s="4"/>
    </row>
    <row r="85" spans="1:9" s="3" customFormat="1" ht="15.6" customHeight="1" x14ac:dyDescent="0.2">
      <c r="A85" s="237" t="s">
        <v>97</v>
      </c>
      <c r="B85" s="86">
        <v>54610</v>
      </c>
      <c r="C85" s="318">
        <v>9560</v>
      </c>
      <c r="D85" s="307"/>
      <c r="E85" s="387">
        <v>3100</v>
      </c>
      <c r="F85" s="453"/>
      <c r="G85" s="229"/>
      <c r="H85" s="238"/>
      <c r="I85" s="116"/>
    </row>
    <row r="86" spans="1:9" s="3" customFormat="1" ht="15.6" customHeight="1" x14ac:dyDescent="0.2">
      <c r="A86" s="237" t="s">
        <v>98</v>
      </c>
      <c r="B86" s="86">
        <v>54510</v>
      </c>
      <c r="C86" s="318"/>
      <c r="D86" s="307"/>
      <c r="E86" s="387"/>
      <c r="F86" s="453"/>
      <c r="G86" s="229"/>
      <c r="H86" s="238"/>
    </row>
    <row r="87" spans="1:9" s="3" customFormat="1" ht="15.6" customHeight="1" x14ac:dyDescent="0.2">
      <c r="A87" s="235" t="s">
        <v>189</v>
      </c>
      <c r="B87" s="30">
        <v>54511</v>
      </c>
      <c r="C87" s="318"/>
      <c r="D87" s="307"/>
      <c r="E87" s="387"/>
      <c r="F87" s="453"/>
      <c r="G87" s="229"/>
      <c r="H87" s="238"/>
    </row>
    <row r="88" spans="1:9" s="3" customFormat="1" ht="15.6" customHeight="1" x14ac:dyDescent="0.2">
      <c r="A88" s="235" t="str">
        <f>MPSB!A88</f>
        <v>Ostatné prevádzkové náklady</v>
      </c>
      <c r="B88" s="251">
        <f>MPSB!B88</f>
        <v>54810</v>
      </c>
      <c r="C88" s="318"/>
      <c r="D88" s="307"/>
      <c r="E88" s="387">
        <v>770</v>
      </c>
      <c r="F88" s="380">
        <v>1000</v>
      </c>
      <c r="G88" s="229"/>
      <c r="H88" s="238"/>
    </row>
    <row r="89" spans="1:9" s="3" customFormat="1" ht="15.6" customHeight="1" x14ac:dyDescent="0.2">
      <c r="A89" s="237" t="s">
        <v>99</v>
      </c>
      <c r="B89" s="86">
        <v>54812</v>
      </c>
      <c r="C89" s="318"/>
      <c r="D89" s="307"/>
      <c r="E89" s="387"/>
      <c r="F89" s="380"/>
      <c r="G89" s="229"/>
      <c r="H89" s="238"/>
    </row>
    <row r="90" spans="1:9" s="3" customFormat="1" ht="15.6" customHeight="1" x14ac:dyDescent="0.2">
      <c r="A90" s="237" t="s">
        <v>100</v>
      </c>
      <c r="B90" s="86">
        <v>54813</v>
      </c>
      <c r="C90" s="318"/>
      <c r="D90" s="307"/>
      <c r="E90" s="387"/>
      <c r="F90" s="380"/>
      <c r="G90" s="229"/>
      <c r="H90" s="238"/>
    </row>
    <row r="91" spans="1:9" s="3" customFormat="1" ht="15.6" customHeight="1" x14ac:dyDescent="0.2">
      <c r="A91" s="237" t="s">
        <v>101</v>
      </c>
      <c r="B91" s="86">
        <v>54910</v>
      </c>
      <c r="C91" s="318"/>
      <c r="D91" s="307"/>
      <c r="E91" s="387"/>
      <c r="F91" s="380"/>
      <c r="G91" s="229"/>
      <c r="H91" s="238"/>
    </row>
    <row r="92" spans="1:9" s="3" customFormat="1" ht="15.6" customHeight="1" x14ac:dyDescent="0.2">
      <c r="A92" s="237" t="s">
        <v>102</v>
      </c>
      <c r="B92" s="86">
        <v>54814</v>
      </c>
      <c r="C92" s="318"/>
      <c r="D92" s="307"/>
      <c r="E92" s="387"/>
      <c r="F92" s="380"/>
      <c r="G92" s="229"/>
      <c r="H92" s="238"/>
    </row>
    <row r="93" spans="1:9" s="3" customFormat="1" ht="15.6" customHeight="1" x14ac:dyDescent="0.2">
      <c r="A93" s="237" t="s">
        <v>103</v>
      </c>
      <c r="B93" s="86">
        <v>55111</v>
      </c>
      <c r="C93" s="318">
        <v>26125</v>
      </c>
      <c r="D93" s="307">
        <v>21034</v>
      </c>
      <c r="E93" s="387">
        <v>4585</v>
      </c>
      <c r="F93" s="380">
        <v>1787</v>
      </c>
      <c r="G93" s="229">
        <v>322</v>
      </c>
      <c r="H93" s="238" t="s">
        <v>104</v>
      </c>
      <c r="I93" s="116"/>
    </row>
    <row r="94" spans="1:9" s="3" customFormat="1" ht="15.6" customHeight="1" x14ac:dyDescent="0.2">
      <c r="A94" s="237" t="s">
        <v>105</v>
      </c>
      <c r="B94" s="84" t="s">
        <v>106</v>
      </c>
      <c r="C94" s="319"/>
      <c r="D94" s="307"/>
      <c r="E94" s="387"/>
      <c r="F94" s="380"/>
      <c r="G94" s="229"/>
      <c r="H94" s="238"/>
    </row>
    <row r="95" spans="1:9" s="3" customFormat="1" ht="15.6" customHeight="1" x14ac:dyDescent="0.2">
      <c r="A95" s="237" t="s">
        <v>152</v>
      </c>
      <c r="B95" s="84">
        <v>56210</v>
      </c>
      <c r="C95" s="319"/>
      <c r="D95" s="307"/>
      <c r="E95" s="387"/>
      <c r="F95" s="380"/>
      <c r="G95" s="229"/>
      <c r="H95" s="238"/>
    </row>
    <row r="96" spans="1:9" s="3" customFormat="1" ht="15.6" customHeight="1" x14ac:dyDescent="0.2">
      <c r="A96" s="237" t="s">
        <v>108</v>
      </c>
      <c r="B96" s="86">
        <v>56211</v>
      </c>
      <c r="C96" s="318"/>
      <c r="D96" s="307"/>
      <c r="E96" s="387"/>
      <c r="F96" s="380"/>
      <c r="G96" s="229"/>
      <c r="H96" s="238"/>
    </row>
    <row r="97" spans="1:9" s="3" customFormat="1" ht="15.6" customHeight="1" x14ac:dyDescent="0.2">
      <c r="A97" s="237" t="s">
        <v>109</v>
      </c>
      <c r="B97" s="86">
        <v>56212</v>
      </c>
      <c r="C97" s="318"/>
      <c r="D97" s="307"/>
      <c r="E97" s="387"/>
      <c r="F97" s="380"/>
      <c r="G97" s="229"/>
      <c r="H97" s="238"/>
    </row>
    <row r="98" spans="1:9" s="3" customFormat="1" ht="15.6" customHeight="1" x14ac:dyDescent="0.2">
      <c r="A98" s="237" t="s">
        <v>110</v>
      </c>
      <c r="B98" s="84" t="s">
        <v>111</v>
      </c>
      <c r="C98" s="319">
        <v>2</v>
      </c>
      <c r="D98" s="307">
        <v>2</v>
      </c>
      <c r="E98" s="387"/>
      <c r="F98" s="380"/>
      <c r="G98" s="229"/>
      <c r="H98" s="238"/>
    </row>
    <row r="99" spans="1:9" s="3" customFormat="1" ht="15.6" customHeight="1" x14ac:dyDescent="0.2">
      <c r="A99" s="237" t="s">
        <v>112</v>
      </c>
      <c r="B99" s="86">
        <v>56820</v>
      </c>
      <c r="C99" s="318">
        <v>64</v>
      </c>
      <c r="D99" s="307">
        <v>64</v>
      </c>
      <c r="E99" s="387">
        <v>64</v>
      </c>
      <c r="F99" s="380">
        <v>64</v>
      </c>
      <c r="G99" s="229">
        <v>64</v>
      </c>
      <c r="H99" s="238" t="s">
        <v>113</v>
      </c>
    </row>
    <row r="100" spans="1:9" s="3" customFormat="1" ht="15.6" customHeight="1" x14ac:dyDescent="0.2">
      <c r="A100" s="237" t="str">
        <f>MPSB!A100</f>
        <v>Poistné majetok a stroje</v>
      </c>
      <c r="B100" s="86">
        <f>MPSB!B100</f>
        <v>56821</v>
      </c>
      <c r="C100" s="318"/>
      <c r="D100" s="307"/>
      <c r="E100" s="387"/>
      <c r="F100" s="380"/>
      <c r="G100" s="229"/>
      <c r="H100" s="238"/>
    </row>
    <row r="101" spans="1:9" s="3" customFormat="1" ht="15.6" customHeight="1" x14ac:dyDescent="0.2">
      <c r="A101" s="237" t="s">
        <v>114</v>
      </c>
      <c r="B101" s="86">
        <v>56830</v>
      </c>
      <c r="C101" s="318">
        <v>1453</v>
      </c>
      <c r="D101" s="307">
        <v>1452</v>
      </c>
      <c r="E101" s="387">
        <v>1098</v>
      </c>
      <c r="F101" s="380">
        <v>1106</v>
      </c>
      <c r="G101" s="229">
        <v>1106</v>
      </c>
      <c r="H101" s="238" t="s">
        <v>177</v>
      </c>
    </row>
    <row r="102" spans="1:9" s="3" customFormat="1" ht="15.6" customHeight="1" x14ac:dyDescent="0.2">
      <c r="A102" s="237" t="s">
        <v>115</v>
      </c>
      <c r="B102" s="86">
        <v>56840</v>
      </c>
      <c r="C102" s="318">
        <v>2587</v>
      </c>
      <c r="D102" s="307">
        <v>2586</v>
      </c>
      <c r="E102" s="387">
        <v>2466</v>
      </c>
      <c r="F102" s="380">
        <v>2466</v>
      </c>
      <c r="G102" s="229">
        <v>297</v>
      </c>
      <c r="H102" s="238" t="s">
        <v>177</v>
      </c>
      <c r="I102" s="116"/>
    </row>
    <row r="103" spans="1:9" s="3" customFormat="1" ht="15.6" customHeight="1" x14ac:dyDescent="0.2">
      <c r="A103" s="237" t="s">
        <v>116</v>
      </c>
      <c r="B103" s="86">
        <v>56850</v>
      </c>
      <c r="C103" s="318"/>
      <c r="D103" s="307"/>
      <c r="E103" s="387"/>
      <c r="F103" s="380"/>
      <c r="G103" s="229"/>
      <c r="H103" s="238"/>
    </row>
    <row r="104" spans="1:9" s="3" customFormat="1" ht="15.6" customHeight="1" thickBot="1" x14ac:dyDescent="0.25">
      <c r="A104" s="259" t="str">
        <f>MPSB!A104</f>
        <v>Daň z prijmov PO</v>
      </c>
      <c r="B104" s="138">
        <f>MPSB!B104</f>
        <v>59111</v>
      </c>
      <c r="C104" s="324"/>
      <c r="D104" s="311"/>
      <c r="E104" s="388"/>
      <c r="F104" s="381"/>
      <c r="G104" s="369"/>
      <c r="H104" s="241"/>
    </row>
    <row r="105" spans="1:9" s="3" customFormat="1" ht="15.6" customHeight="1" thickTop="1" x14ac:dyDescent="0.2">
      <c r="A105" s="290" t="s">
        <v>117</v>
      </c>
      <c r="B105" s="139"/>
      <c r="C105" s="200">
        <f>SUM(C5:C51,C73:C103)</f>
        <v>277079</v>
      </c>
      <c r="D105" s="82">
        <f>SUM(D5:D51,D73:D103)</f>
        <v>414410</v>
      </c>
      <c r="E105" s="352">
        <f>SUM(E5:E51,E73:E103)</f>
        <v>449704</v>
      </c>
      <c r="F105" s="344">
        <f>SUM(F5:F51,F73:F103)</f>
        <v>392441</v>
      </c>
      <c r="G105" s="344">
        <f>SUM(G5:G51,G73:G103)</f>
        <v>15342</v>
      </c>
      <c r="H105" s="291"/>
    </row>
    <row r="106" spans="1:9" s="3" customFormat="1" ht="15.6" customHeight="1" x14ac:dyDescent="0.2">
      <c r="A106" s="292" t="s">
        <v>154</v>
      </c>
      <c r="B106" s="140"/>
      <c r="C106" s="201">
        <f>C105*'99-ústredie'!C106</f>
        <v>41359.144714373906</v>
      </c>
      <c r="D106" s="141">
        <f>D105*'99-ústredie'!D106</f>
        <v>39177.350939579126</v>
      </c>
      <c r="E106" s="414">
        <f>E105*'99-ústredie'!E106</f>
        <v>37207.742343192862</v>
      </c>
      <c r="F106" s="412">
        <f>F105*'99-ústredie'!F106</f>
        <v>31898.716744741781</v>
      </c>
      <c r="G106" s="412">
        <f>G105*'99-ústredie'!G106</f>
        <v>1932.1259016695878</v>
      </c>
      <c r="H106" s="293">
        <f>'99-ústredie'!D106</f>
        <v>9.4537658211865369E-2</v>
      </c>
    </row>
    <row r="107" spans="1:9" s="3" customFormat="1" ht="15.6" customHeight="1" thickBot="1" x14ac:dyDescent="0.25">
      <c r="A107" s="294" t="str">
        <f>MPSB!A107</f>
        <v>Náklady spolu s réžiou</v>
      </c>
      <c r="B107" s="295"/>
      <c r="C107" s="296">
        <f>SUM(C105:C106)</f>
        <v>318438.14471437392</v>
      </c>
      <c r="D107" s="279">
        <f>SUM(D105:D106)</f>
        <v>453587.35093957913</v>
      </c>
      <c r="E107" s="415">
        <f t="shared" ref="E107:G107" si="1">SUM(E105:E106)</f>
        <v>486911.74234319286</v>
      </c>
      <c r="F107" s="413">
        <f t="shared" si="1"/>
        <v>424339.71674474177</v>
      </c>
      <c r="G107" s="413">
        <f t="shared" si="1"/>
        <v>17274.125901669588</v>
      </c>
      <c r="H107" s="297"/>
    </row>
    <row r="108" spans="1:9" s="3" customFormat="1" ht="56.25" customHeight="1" x14ac:dyDescent="0.2">
      <c r="A108" s="1"/>
      <c r="B108" s="1"/>
      <c r="C108" s="2"/>
      <c r="D108" s="11"/>
      <c r="E108" s="11"/>
      <c r="F108" s="11"/>
      <c r="G108" s="11"/>
      <c r="H108" s="171"/>
    </row>
    <row r="109" spans="1:9" s="3" customFormat="1" ht="16.149999999999999" customHeight="1" thickBot="1" x14ac:dyDescent="0.25">
      <c r="A109" s="1"/>
      <c r="B109" s="50" t="s">
        <v>148</v>
      </c>
      <c r="C109" s="74"/>
      <c r="D109" s="1"/>
      <c r="E109" s="1"/>
      <c r="F109" s="1"/>
      <c r="G109" s="1"/>
      <c r="H109" s="171"/>
    </row>
    <row r="110" spans="1:9" s="3" customFormat="1" ht="24" customHeight="1" thickTop="1" thickBot="1" x14ac:dyDescent="0.25">
      <c r="A110" s="14" t="s">
        <v>119</v>
      </c>
      <c r="B110" s="15" t="s">
        <v>3</v>
      </c>
      <c r="C110" s="326" t="str">
        <f>MPSB!C110</f>
        <v>Skutočnosť 2014</v>
      </c>
      <c r="D110" s="327" t="s">
        <v>258</v>
      </c>
      <c r="E110" s="385" t="str">
        <f>MPSB!E110</f>
        <v>Stutočnosť2016</v>
      </c>
      <c r="F110" s="378" t="s">
        <v>248</v>
      </c>
      <c r="G110" s="231" t="str">
        <f>MPSB!G110</f>
        <v>Plnenie 2017</v>
      </c>
      <c r="H110" s="96" t="s">
        <v>144</v>
      </c>
    </row>
    <row r="111" spans="1:9" s="3" customFormat="1" ht="15.6" customHeight="1" thickTop="1" x14ac:dyDescent="0.2">
      <c r="A111" s="65" t="s">
        <v>120</v>
      </c>
      <c r="B111" s="44">
        <v>60108</v>
      </c>
      <c r="C111" s="317"/>
      <c r="D111" s="314"/>
      <c r="E111" s="408"/>
      <c r="F111" s="406"/>
      <c r="G111" s="374"/>
      <c r="H111" s="101"/>
    </row>
    <row r="112" spans="1:9" s="3" customFormat="1" ht="15.6" customHeight="1" x14ac:dyDescent="0.2">
      <c r="A112" s="54" t="s">
        <v>121</v>
      </c>
      <c r="B112" s="30">
        <v>60109</v>
      </c>
      <c r="C112" s="318"/>
      <c r="D112" s="307"/>
      <c r="E112" s="387"/>
      <c r="F112" s="380"/>
      <c r="G112" s="229"/>
      <c r="H112" s="98"/>
    </row>
    <row r="113" spans="1:9" s="3" customFormat="1" ht="15.6" customHeight="1" x14ac:dyDescent="0.2">
      <c r="A113" s="54" t="s">
        <v>122</v>
      </c>
      <c r="B113" s="30">
        <v>60110</v>
      </c>
      <c r="C113" s="318"/>
      <c r="D113" s="307"/>
      <c r="E113" s="387"/>
      <c r="F113" s="380"/>
      <c r="G113" s="229"/>
      <c r="H113" s="98"/>
    </row>
    <row r="114" spans="1:9" s="3" customFormat="1" ht="15.6" customHeight="1" x14ac:dyDescent="0.2">
      <c r="A114" s="54" t="s">
        <v>123</v>
      </c>
      <c r="B114" s="30">
        <v>60113</v>
      </c>
      <c r="C114" s="318"/>
      <c r="D114" s="307"/>
      <c r="E114" s="387"/>
      <c r="F114" s="380"/>
      <c r="G114" s="229"/>
      <c r="H114" s="98"/>
    </row>
    <row r="115" spans="1:9" s="3" customFormat="1" ht="15.6" customHeight="1" x14ac:dyDescent="0.2">
      <c r="A115" s="54" t="s">
        <v>124</v>
      </c>
      <c r="B115" s="30">
        <v>60114</v>
      </c>
      <c r="C115" s="318"/>
      <c r="D115" s="307"/>
      <c r="E115" s="387"/>
      <c r="F115" s="380"/>
      <c r="G115" s="229"/>
      <c r="H115" s="98"/>
    </row>
    <row r="116" spans="1:9" s="3" customFormat="1" ht="15.6" customHeight="1" x14ac:dyDescent="0.2">
      <c r="A116" s="54" t="s">
        <v>125</v>
      </c>
      <c r="B116" s="30">
        <v>60199</v>
      </c>
      <c r="C116" s="318">
        <v>124</v>
      </c>
      <c r="D116" s="307">
        <v>373</v>
      </c>
      <c r="E116" s="387"/>
      <c r="F116" s="380"/>
      <c r="G116" s="229"/>
      <c r="H116" s="98"/>
    </row>
    <row r="117" spans="1:9" s="3" customFormat="1" ht="15.6" customHeight="1" x14ac:dyDescent="0.2">
      <c r="A117" s="54" t="str">
        <f>MPSB!A117</f>
        <v xml:space="preserve">Tržby separovaný zber </v>
      </c>
      <c r="B117" s="30">
        <v>60209</v>
      </c>
      <c r="C117" s="318"/>
      <c r="D117" s="307"/>
      <c r="E117" s="387"/>
      <c r="F117" s="380"/>
      <c r="G117" s="229"/>
      <c r="H117" s="98"/>
    </row>
    <row r="118" spans="1:9" s="3" customFormat="1" ht="15.6" customHeight="1" x14ac:dyDescent="0.2">
      <c r="A118" s="54" t="str">
        <f>MPSB!A118</f>
        <v>Tržby za služby</v>
      </c>
      <c r="B118" s="30">
        <v>60210</v>
      </c>
      <c r="C118" s="318">
        <v>182</v>
      </c>
      <c r="D118" s="307"/>
      <c r="E118" s="387">
        <v>56</v>
      </c>
      <c r="F118" s="380">
        <v>100</v>
      </c>
      <c r="G118" s="229"/>
      <c r="H118" s="98"/>
    </row>
    <row r="119" spans="1:9" s="3" customFormat="1" ht="15.6" customHeight="1" x14ac:dyDescent="0.2">
      <c r="A119" s="54" t="str">
        <f>MPSB!A119</f>
        <v>Tržby za dopravu</v>
      </c>
      <c r="B119" s="30">
        <v>60211</v>
      </c>
      <c r="C119" s="318">
        <v>35</v>
      </c>
      <c r="D119" s="307">
        <v>22</v>
      </c>
      <c r="E119" s="387">
        <v>4704</v>
      </c>
      <c r="F119" s="380">
        <v>15000</v>
      </c>
      <c r="G119" s="229">
        <v>3258</v>
      </c>
      <c r="H119" s="98"/>
    </row>
    <row r="120" spans="1:9" s="3" customFormat="1" ht="15.6" customHeight="1" x14ac:dyDescent="0.2">
      <c r="A120" s="54" t="str">
        <f>MPSB!A120</f>
        <v>Tržby za služby ostatné</v>
      </c>
      <c r="B120" s="32">
        <v>60212</v>
      </c>
      <c r="C120" s="319">
        <v>60</v>
      </c>
      <c r="D120" s="307"/>
      <c r="E120" s="387">
        <v>290</v>
      </c>
      <c r="F120" s="380">
        <v>500</v>
      </c>
      <c r="G120" s="229"/>
      <c r="H120" s="98"/>
    </row>
    <row r="121" spans="1:9" s="3" customFormat="1" ht="15.6" customHeight="1" x14ac:dyDescent="0.2">
      <c r="A121" s="83" t="s">
        <v>153</v>
      </c>
      <c r="B121" s="84">
        <v>60213</v>
      </c>
      <c r="C121" s="319"/>
      <c r="D121" s="307"/>
      <c r="E121" s="387"/>
      <c r="F121" s="380"/>
      <c r="G121" s="229"/>
      <c r="H121" s="98"/>
    </row>
    <row r="122" spans="1:9" s="3" customFormat="1" ht="15.6" customHeight="1" x14ac:dyDescent="0.25">
      <c r="A122" s="83" t="s">
        <v>129</v>
      </c>
      <c r="B122" s="86">
        <v>60214</v>
      </c>
      <c r="C122" s="318">
        <v>235969</v>
      </c>
      <c r="D122" s="307">
        <v>209076</v>
      </c>
      <c r="E122" s="387">
        <v>430720</v>
      </c>
      <c r="F122" s="380">
        <v>410000</v>
      </c>
      <c r="G122" s="229"/>
      <c r="H122" s="97" t="s">
        <v>130</v>
      </c>
      <c r="I122" s="216"/>
    </row>
    <row r="123" spans="1:9" s="3" customFormat="1" ht="15.6" customHeight="1" x14ac:dyDescent="0.2">
      <c r="A123" s="83" t="s">
        <v>131</v>
      </c>
      <c r="B123" s="86">
        <v>60215</v>
      </c>
      <c r="C123" s="318"/>
      <c r="D123" s="307">
        <v>42</v>
      </c>
      <c r="E123" s="387">
        <v>914</v>
      </c>
      <c r="F123" s="380"/>
      <c r="G123" s="229"/>
      <c r="H123" s="98"/>
    </row>
    <row r="124" spans="1:9" s="3" customFormat="1" ht="15.6" customHeight="1" x14ac:dyDescent="0.2">
      <c r="A124" s="83" t="s">
        <v>133</v>
      </c>
      <c r="B124" s="86">
        <v>60216</v>
      </c>
      <c r="C124" s="318"/>
      <c r="D124" s="307"/>
      <c r="E124" s="387"/>
      <c r="F124" s="380"/>
      <c r="G124" s="229"/>
      <c r="H124" s="98"/>
    </row>
    <row r="125" spans="1:9" s="3" customFormat="1" ht="15.6" customHeight="1" x14ac:dyDescent="0.2">
      <c r="A125" s="83" t="s">
        <v>151</v>
      </c>
      <c r="B125" s="86">
        <v>60218</v>
      </c>
      <c r="C125" s="318"/>
      <c r="D125" s="307"/>
      <c r="E125" s="387"/>
      <c r="F125" s="380"/>
      <c r="G125" s="229"/>
      <c r="H125" s="98"/>
    </row>
    <row r="126" spans="1:9" s="3" customFormat="1" ht="15.6" customHeight="1" x14ac:dyDescent="0.2">
      <c r="A126" s="83" t="s">
        <v>134</v>
      </c>
      <c r="B126" s="86">
        <v>60220</v>
      </c>
      <c r="C126" s="318"/>
      <c r="D126" s="307"/>
      <c r="E126" s="387"/>
      <c r="F126" s="380"/>
      <c r="G126" s="229"/>
      <c r="H126" s="98"/>
    </row>
    <row r="127" spans="1:9" s="3" customFormat="1" ht="15.6" customHeight="1" x14ac:dyDescent="0.2">
      <c r="A127" s="54" t="s">
        <v>136</v>
      </c>
      <c r="B127" s="30">
        <v>60299</v>
      </c>
      <c r="C127" s="318">
        <v>48891</v>
      </c>
      <c r="D127" s="307">
        <v>8945</v>
      </c>
      <c r="E127" s="387">
        <v>8011</v>
      </c>
      <c r="F127" s="380">
        <v>10000</v>
      </c>
      <c r="G127" s="229"/>
      <c r="H127" s="97"/>
    </row>
    <row r="128" spans="1:9" s="3" customFormat="1" ht="15.6" customHeight="1" x14ac:dyDescent="0.2">
      <c r="A128" s="54" t="str">
        <f>MPSB!A128</f>
        <v>Tržby za tovar</v>
      </c>
      <c r="B128" s="30">
        <f>MPSB!B128</f>
        <v>60410</v>
      </c>
      <c r="C128" s="318"/>
      <c r="D128" s="307"/>
      <c r="E128" s="387">
        <v>777</v>
      </c>
      <c r="F128" s="380">
        <v>2000</v>
      </c>
      <c r="G128" s="229"/>
      <c r="H128" s="97"/>
    </row>
    <row r="129" spans="1:8" s="3" customFormat="1" ht="15.6" customHeight="1" x14ac:dyDescent="0.2">
      <c r="A129" s="54" t="s">
        <v>137</v>
      </c>
      <c r="B129" s="30">
        <v>61110</v>
      </c>
      <c r="C129" s="318"/>
      <c r="D129" s="307"/>
      <c r="E129" s="387"/>
      <c r="F129" s="380"/>
      <c r="G129" s="229"/>
      <c r="H129" s="98"/>
    </row>
    <row r="130" spans="1:8" s="3" customFormat="1" ht="15.6" customHeight="1" x14ac:dyDescent="0.2">
      <c r="A130" s="54" t="s">
        <v>138</v>
      </c>
      <c r="B130" s="30">
        <v>61111</v>
      </c>
      <c r="C130" s="318"/>
      <c r="D130" s="307"/>
      <c r="E130" s="387"/>
      <c r="F130" s="380"/>
      <c r="G130" s="229"/>
      <c r="H130" s="98"/>
    </row>
    <row r="131" spans="1:8" s="3" customFormat="1" ht="15.6" customHeight="1" x14ac:dyDescent="0.2">
      <c r="A131" s="83" t="s">
        <v>180</v>
      </c>
      <c r="B131" s="86">
        <v>64110</v>
      </c>
      <c r="C131" s="318"/>
      <c r="D131" s="307">
        <v>126670</v>
      </c>
      <c r="E131" s="387"/>
      <c r="F131" s="380"/>
      <c r="G131" s="229"/>
      <c r="H131" s="97"/>
    </row>
    <row r="132" spans="1:8" s="3" customFormat="1" ht="15.6" customHeight="1" x14ac:dyDescent="0.2">
      <c r="A132" s="83" t="s">
        <v>229</v>
      </c>
      <c r="B132" s="86">
        <v>64510</v>
      </c>
      <c r="C132" s="318"/>
      <c r="D132" s="307"/>
      <c r="E132" s="387"/>
      <c r="F132" s="380"/>
      <c r="G132" s="229"/>
      <c r="H132" s="97"/>
    </row>
    <row r="133" spans="1:8" s="3" customFormat="1" ht="15.6" customHeight="1" x14ac:dyDescent="0.2">
      <c r="A133" s="54" t="s">
        <v>139</v>
      </c>
      <c r="B133" s="32" t="s">
        <v>140</v>
      </c>
      <c r="C133" s="319"/>
      <c r="D133" s="307"/>
      <c r="E133" s="387"/>
      <c r="F133" s="380"/>
      <c r="G133" s="229"/>
      <c r="H133" s="98"/>
    </row>
    <row r="134" spans="1:8" s="3" customFormat="1" ht="15.6" customHeight="1" x14ac:dyDescent="0.2">
      <c r="A134" s="54" t="s">
        <v>227</v>
      </c>
      <c r="B134" s="32">
        <v>64808</v>
      </c>
      <c r="C134" s="319"/>
      <c r="D134" s="307"/>
      <c r="E134" s="387"/>
      <c r="F134" s="380"/>
      <c r="G134" s="229"/>
      <c r="H134" s="98"/>
    </row>
    <row r="135" spans="1:8" s="3" customFormat="1" ht="15.6" customHeight="1" x14ac:dyDescent="0.2">
      <c r="A135" s="54" t="s">
        <v>237</v>
      </c>
      <c r="B135" s="32">
        <v>64811</v>
      </c>
      <c r="C135" s="319"/>
      <c r="D135" s="307"/>
      <c r="E135" s="387">
        <v>515</v>
      </c>
      <c r="F135" s="380"/>
      <c r="G135" s="229"/>
      <c r="H135" s="98"/>
    </row>
    <row r="136" spans="1:8" s="3" customFormat="1" ht="15.6" customHeight="1" x14ac:dyDescent="0.2">
      <c r="A136" s="54" t="str">
        <f>MPSB!A136</f>
        <v>Tržby ostatné-dotácie z EÚ</v>
      </c>
      <c r="B136" s="32">
        <f>MPSB!B136</f>
        <v>64830</v>
      </c>
      <c r="C136" s="319"/>
      <c r="D136" s="307"/>
      <c r="E136" s="387"/>
      <c r="F136" s="380"/>
      <c r="G136" s="229"/>
      <c r="H136" s="98"/>
    </row>
    <row r="137" spans="1:8" s="3" customFormat="1" ht="15.6" customHeight="1" x14ac:dyDescent="0.2">
      <c r="A137" s="54" t="str">
        <f>MPSB!A137</f>
        <v>Bankové úroky - zdanené</v>
      </c>
      <c r="B137" s="30">
        <v>66210</v>
      </c>
      <c r="C137" s="318"/>
      <c r="D137" s="307"/>
      <c r="E137" s="387"/>
      <c r="F137" s="380"/>
      <c r="G137" s="229"/>
      <c r="H137" s="98"/>
    </row>
    <row r="138" spans="1:8" s="3" customFormat="1" ht="15.6" customHeight="1" x14ac:dyDescent="0.2">
      <c r="A138" s="54" t="str">
        <f>MPSB!A138</f>
        <v>Bankové úroky -  nezdanené</v>
      </c>
      <c r="B138" s="30">
        <f>MPSB!B138</f>
        <v>66211</v>
      </c>
      <c r="C138" s="318"/>
      <c r="D138" s="307"/>
      <c r="E138" s="387"/>
      <c r="F138" s="380"/>
      <c r="G138" s="229"/>
      <c r="H138" s="98"/>
    </row>
    <row r="139" spans="1:8" s="3" customFormat="1" ht="15.6" customHeight="1" thickBot="1" x14ac:dyDescent="0.25">
      <c r="A139" s="66" t="s">
        <v>141</v>
      </c>
      <c r="B139" s="46">
        <v>68410</v>
      </c>
      <c r="C139" s="324"/>
      <c r="D139" s="311"/>
      <c r="E139" s="388"/>
      <c r="F139" s="381"/>
      <c r="G139" s="369"/>
      <c r="H139" s="99"/>
    </row>
    <row r="140" spans="1:8" s="3" customFormat="1" ht="15.6" customHeight="1" thickTop="1" x14ac:dyDescent="0.2">
      <c r="A140" s="67" t="s">
        <v>142</v>
      </c>
      <c r="B140" s="48"/>
      <c r="C140" s="191">
        <f>SUM(C111:C139)</f>
        <v>285261</v>
      </c>
      <c r="D140" s="82">
        <f>SUM(D111:D139)</f>
        <v>345128</v>
      </c>
      <c r="E140" s="352">
        <f>SUM(E111:E139)</f>
        <v>445987</v>
      </c>
      <c r="F140" s="344">
        <f>SUM(F111:F139)</f>
        <v>437600</v>
      </c>
      <c r="G140" s="344">
        <f>SUM(G111:G139)</f>
        <v>3258</v>
      </c>
      <c r="H140" s="100"/>
    </row>
    <row r="141" spans="1:8" s="3" customFormat="1" ht="15.6" customHeight="1" x14ac:dyDescent="0.2">
      <c r="A141" s="118" t="s">
        <v>169</v>
      </c>
      <c r="B141" s="119"/>
      <c r="C141" s="194">
        <f>C140-C105</f>
        <v>8182</v>
      </c>
      <c r="D141" s="219">
        <f>D140-D105</f>
        <v>-69282</v>
      </c>
      <c r="E141" s="432">
        <f>E140-E105</f>
        <v>-3717</v>
      </c>
      <c r="F141" s="431">
        <f>F140-F105</f>
        <v>45159</v>
      </c>
      <c r="G141" s="431">
        <f>G140-G105</f>
        <v>-12084</v>
      </c>
      <c r="H141" s="129"/>
    </row>
    <row r="142" spans="1:8" s="3" customFormat="1" ht="16.149999999999999" customHeight="1" thickBot="1" x14ac:dyDescent="0.25">
      <c r="A142" s="120" t="s">
        <v>168</v>
      </c>
      <c r="B142" s="121"/>
      <c r="C142" s="195">
        <f>C140-C107</f>
        <v>-33177.144714373921</v>
      </c>
      <c r="D142" s="218">
        <f>D140-D107</f>
        <v>-108459.35093957913</v>
      </c>
      <c r="E142" s="429">
        <f>E140-E107</f>
        <v>-40924.742343192862</v>
      </c>
      <c r="F142" s="427">
        <f>F140-F107</f>
        <v>13260.283255258226</v>
      </c>
      <c r="G142" s="427">
        <f>G140-G107</f>
        <v>-14016.125901669588</v>
      </c>
      <c r="H142" s="172"/>
    </row>
    <row r="143" spans="1:8" s="3" customFormat="1" ht="16.149999999999999" customHeight="1" x14ac:dyDescent="0.2">
      <c r="A143" s="75"/>
      <c r="B143" s="19"/>
      <c r="C143" s="40"/>
      <c r="D143" s="29"/>
      <c r="E143" s="29"/>
      <c r="F143" s="29"/>
      <c r="G143" s="29"/>
      <c r="H143" s="40"/>
    </row>
    <row r="144" spans="1:8" s="3" customFormat="1" ht="16.149999999999999" customHeight="1" x14ac:dyDescent="0.2">
      <c r="A144" s="75" t="str">
        <f>+MPSB!A144</f>
        <v>Vypracovala vedúca ES Mgr. Jana Zuberecová</v>
      </c>
      <c r="B144" s="19"/>
      <c r="C144" s="40"/>
      <c r="D144" s="29"/>
      <c r="E144" s="29"/>
      <c r="F144" s="29"/>
      <c r="G144" s="29"/>
      <c r="H144" s="29" t="str">
        <f>MPSB!H144</f>
        <v>Bc. Peter Novajovský</v>
      </c>
    </row>
    <row r="145" spans="1:8" s="3" customFormat="1" ht="16.149999999999999" customHeight="1" x14ac:dyDescent="0.2">
      <c r="A145" s="75" t="str">
        <f>+MPSB!A145</f>
        <v>V Spišskej Belej 04.04.2017</v>
      </c>
      <c r="B145" s="19"/>
      <c r="C145" s="40"/>
      <c r="D145" s="29"/>
      <c r="E145" s="29"/>
      <c r="F145" s="29"/>
      <c r="G145" s="29"/>
      <c r="H145" s="29" t="str">
        <f>MPSB!H145</f>
        <v>Konateľ spoločnosti</v>
      </c>
    </row>
    <row r="146" spans="1:8" s="3" customFormat="1" ht="16.149999999999999" customHeight="1" x14ac:dyDescent="0.2">
      <c r="A146" s="19"/>
      <c r="B146" s="19"/>
      <c r="C146" s="40"/>
      <c r="D146" s="29"/>
      <c r="E146" s="29"/>
      <c r="F146" s="29"/>
      <c r="G146" s="29"/>
      <c r="H146" s="29"/>
    </row>
    <row r="147" spans="1:8" s="8" customFormat="1" ht="16.149999999999999" customHeight="1" x14ac:dyDescent="0.2">
      <c r="A147" s="20"/>
      <c r="B147" s="20"/>
      <c r="C147" s="197"/>
      <c r="D147" s="77"/>
      <c r="E147" s="77"/>
      <c r="F147" s="77"/>
      <c r="G147" s="77"/>
      <c r="H147" s="77"/>
    </row>
    <row r="148" spans="1:8" s="8" customFormat="1" ht="16.149999999999999" customHeight="1" x14ac:dyDescent="0.2">
      <c r="A148" s="20"/>
      <c r="B148" s="20"/>
      <c r="C148" s="197"/>
      <c r="D148" s="77"/>
      <c r="E148" s="77"/>
      <c r="F148" s="77"/>
      <c r="G148" s="77"/>
      <c r="H148" s="77"/>
    </row>
    <row r="149" spans="1:8" s="8" customFormat="1" ht="16.149999999999999" customHeight="1" x14ac:dyDescent="0.2">
      <c r="A149" s="20"/>
      <c r="B149" s="20"/>
      <c r="C149" s="197"/>
      <c r="D149" s="77"/>
      <c r="E149" s="77"/>
      <c r="F149" s="77"/>
      <c r="G149" s="77"/>
      <c r="H149" s="77"/>
    </row>
    <row r="150" spans="1:8" s="8" customFormat="1" ht="16.149999999999999" customHeight="1" x14ac:dyDescent="0.2">
      <c r="A150" s="20"/>
      <c r="B150" s="20"/>
      <c r="C150" s="197"/>
      <c r="D150" s="77"/>
      <c r="E150" s="77"/>
      <c r="F150" s="77"/>
      <c r="G150" s="77"/>
      <c r="H150" s="77"/>
    </row>
    <row r="151" spans="1:8" s="8" customFormat="1" ht="16.149999999999999" customHeight="1" x14ac:dyDescent="0.2">
      <c r="A151" s="20"/>
      <c r="B151" s="20"/>
      <c r="C151" s="197"/>
      <c r="D151" s="77"/>
      <c r="E151" s="77"/>
      <c r="F151" s="77"/>
      <c r="G151" s="77"/>
      <c r="H151" s="77"/>
    </row>
    <row r="152" spans="1:8" s="8" customFormat="1" ht="16.149999999999999" customHeight="1" x14ac:dyDescent="0.2">
      <c r="A152" s="20"/>
      <c r="B152" s="20"/>
      <c r="C152" s="197"/>
      <c r="D152" s="77"/>
      <c r="E152" s="77"/>
      <c r="F152" s="77"/>
      <c r="G152" s="77"/>
      <c r="H152" s="77"/>
    </row>
    <row r="153" spans="1:8" ht="16.149999999999999" customHeight="1" x14ac:dyDescent="0.2">
      <c r="A153" s="19"/>
      <c r="B153" s="19"/>
      <c r="C153" s="40"/>
      <c r="D153" s="77"/>
      <c r="E153" s="77"/>
      <c r="F153" s="77"/>
      <c r="G153" s="77"/>
      <c r="H153" s="77"/>
    </row>
    <row r="154" spans="1:8" ht="16.149999999999999" customHeight="1" x14ac:dyDescent="0.2">
      <c r="A154" s="19"/>
      <c r="B154" s="19"/>
      <c r="C154" s="40"/>
      <c r="D154" s="77"/>
      <c r="E154" s="77"/>
      <c r="F154" s="77"/>
      <c r="G154" s="77"/>
      <c r="H154" s="77"/>
    </row>
    <row r="155" spans="1:8" ht="16.149999999999999" customHeight="1" x14ac:dyDescent="0.2">
      <c r="A155" s="19"/>
      <c r="B155" s="19"/>
      <c r="C155" s="40"/>
      <c r="D155" s="77"/>
      <c r="E155" s="77"/>
      <c r="F155" s="77"/>
      <c r="G155" s="77"/>
      <c r="H155" s="77"/>
    </row>
    <row r="156" spans="1:8" ht="16.149999999999999" customHeight="1" x14ac:dyDescent="0.2">
      <c r="A156" s="19"/>
      <c r="B156" s="19"/>
      <c r="C156" s="40"/>
      <c r="D156" s="77"/>
      <c r="E156" s="77"/>
      <c r="F156" s="77"/>
      <c r="G156" s="77"/>
      <c r="H156" s="77"/>
    </row>
    <row r="157" spans="1:8" ht="16.149999999999999" customHeight="1" x14ac:dyDescent="0.2">
      <c r="A157" s="19"/>
      <c r="B157" s="19"/>
      <c r="C157" s="40"/>
      <c r="D157" s="77"/>
      <c r="E157" s="77"/>
      <c r="F157" s="77"/>
      <c r="G157" s="77"/>
      <c r="H157" s="77"/>
    </row>
    <row r="158" spans="1:8" ht="16.149999999999999" customHeight="1" x14ac:dyDescent="0.2">
      <c r="A158" s="19"/>
      <c r="B158" s="19"/>
      <c r="C158" s="40"/>
      <c r="D158" s="77"/>
      <c r="E158" s="77"/>
      <c r="F158" s="77"/>
      <c r="G158" s="77"/>
      <c r="H158" s="77"/>
    </row>
    <row r="159" spans="1:8" ht="16.149999999999999" customHeight="1" x14ac:dyDescent="0.2">
      <c r="A159" s="19"/>
      <c r="B159" s="19"/>
      <c r="C159" s="40"/>
      <c r="D159" s="77"/>
      <c r="E159" s="77"/>
      <c r="F159" s="77"/>
      <c r="G159" s="77"/>
      <c r="H159" s="77"/>
    </row>
    <row r="160" spans="1:8" ht="16.149999999999999" customHeight="1" x14ac:dyDescent="0.2">
      <c r="A160" s="19"/>
      <c r="B160" s="19"/>
      <c r="C160" s="40"/>
      <c r="D160" s="77"/>
      <c r="E160" s="77"/>
      <c r="F160" s="77"/>
      <c r="G160" s="77"/>
      <c r="H160" s="77"/>
    </row>
    <row r="161" spans="1:8" ht="16.149999999999999" customHeight="1" x14ac:dyDescent="0.2">
      <c r="A161" s="19"/>
      <c r="B161" s="19"/>
      <c r="C161" s="40"/>
      <c r="D161" s="77"/>
      <c r="E161" s="77"/>
      <c r="F161" s="77"/>
      <c r="G161" s="77"/>
      <c r="H161" s="77"/>
    </row>
    <row r="162" spans="1:8" ht="16.149999999999999" customHeight="1" x14ac:dyDescent="0.2">
      <c r="A162" s="19"/>
      <c r="B162" s="19"/>
      <c r="C162" s="40"/>
      <c r="D162" s="77"/>
      <c r="E162" s="77"/>
      <c r="F162" s="77"/>
      <c r="G162" s="77"/>
      <c r="H162" s="77"/>
    </row>
    <row r="163" spans="1:8" ht="16.149999999999999" customHeight="1" x14ac:dyDescent="0.2">
      <c r="A163" s="19"/>
      <c r="B163" s="19"/>
      <c r="C163" s="40"/>
      <c r="D163" s="77"/>
      <c r="E163" s="77"/>
      <c r="F163" s="77"/>
      <c r="G163" s="77"/>
      <c r="H163" s="77"/>
    </row>
    <row r="164" spans="1:8" ht="16.149999999999999" customHeight="1" x14ac:dyDescent="0.2">
      <c r="A164" s="19"/>
      <c r="B164" s="19"/>
      <c r="C164" s="40"/>
      <c r="D164" s="77"/>
      <c r="E164" s="77"/>
      <c r="F164" s="77"/>
      <c r="G164" s="77"/>
      <c r="H164" s="77"/>
    </row>
    <row r="165" spans="1:8" x14ac:dyDescent="0.2">
      <c r="A165" s="19"/>
      <c r="B165" s="19"/>
      <c r="C165" s="40"/>
      <c r="D165" s="77"/>
      <c r="E165" s="77"/>
      <c r="F165" s="77"/>
      <c r="G165" s="77"/>
      <c r="H165" s="77"/>
    </row>
    <row r="166" spans="1:8" x14ac:dyDescent="0.2">
      <c r="A166" s="19"/>
      <c r="B166" s="19"/>
      <c r="C166" s="40"/>
      <c r="D166" s="77"/>
      <c r="E166" s="77"/>
      <c r="F166" s="77"/>
      <c r="G166" s="77"/>
      <c r="H166" s="77"/>
    </row>
    <row r="167" spans="1:8" x14ac:dyDescent="0.2">
      <c r="A167" s="19"/>
      <c r="B167" s="19"/>
      <c r="C167" s="40"/>
      <c r="D167" s="77"/>
      <c r="E167" s="77"/>
      <c r="F167" s="77"/>
      <c r="G167" s="77"/>
      <c r="H167" s="77"/>
    </row>
    <row r="168" spans="1:8" x14ac:dyDescent="0.2">
      <c r="A168" s="19"/>
      <c r="B168" s="19"/>
      <c r="C168" s="40"/>
      <c r="D168" s="77"/>
      <c r="E168" s="77"/>
      <c r="F168" s="77"/>
      <c r="G168" s="77"/>
      <c r="H168" s="77"/>
    </row>
    <row r="169" spans="1:8" x14ac:dyDescent="0.2">
      <c r="A169" s="19"/>
      <c r="B169" s="19"/>
      <c r="C169" s="40"/>
      <c r="D169" s="77"/>
      <c r="E169" s="77"/>
      <c r="F169" s="77"/>
      <c r="G169" s="77"/>
      <c r="H169" s="77"/>
    </row>
    <row r="170" spans="1:8" x14ac:dyDescent="0.2">
      <c r="A170" s="19"/>
      <c r="B170" s="19"/>
      <c r="C170" s="40"/>
      <c r="D170" s="77"/>
      <c r="E170" s="77"/>
      <c r="F170" s="77"/>
      <c r="G170" s="77"/>
      <c r="H170" s="77"/>
    </row>
    <row r="171" spans="1:8" x14ac:dyDescent="0.2">
      <c r="A171" s="19"/>
      <c r="B171" s="19"/>
      <c r="C171" s="40"/>
      <c r="D171" s="77"/>
      <c r="E171" s="77"/>
      <c r="F171" s="77"/>
      <c r="G171" s="77"/>
      <c r="H171" s="77"/>
    </row>
    <row r="172" spans="1:8" x14ac:dyDescent="0.2">
      <c r="A172" s="19"/>
      <c r="B172" s="19"/>
      <c r="C172" s="40"/>
      <c r="D172" s="77"/>
      <c r="E172" s="77"/>
      <c r="F172" s="77"/>
      <c r="G172" s="77"/>
      <c r="H172" s="77"/>
    </row>
    <row r="173" spans="1:8" x14ac:dyDescent="0.2">
      <c r="A173" s="19"/>
      <c r="B173" s="19"/>
      <c r="C173" s="40"/>
      <c r="D173" s="77"/>
      <c r="E173" s="77"/>
      <c r="F173" s="77"/>
      <c r="G173" s="77"/>
      <c r="H173" s="77"/>
    </row>
    <row r="174" spans="1:8" x14ac:dyDescent="0.2">
      <c r="A174" s="19"/>
      <c r="B174" s="19"/>
      <c r="C174" s="40"/>
      <c r="D174" s="77"/>
      <c r="E174" s="77"/>
      <c r="F174" s="77"/>
      <c r="G174" s="77"/>
      <c r="H174" s="77"/>
    </row>
    <row r="175" spans="1:8" x14ac:dyDescent="0.2">
      <c r="A175" s="19"/>
      <c r="B175" s="19"/>
      <c r="C175" s="40"/>
      <c r="D175" s="77"/>
      <c r="E175" s="77"/>
      <c r="F175" s="77"/>
      <c r="G175" s="77"/>
      <c r="H175" s="77"/>
    </row>
    <row r="176" spans="1:8" x14ac:dyDescent="0.2">
      <c r="A176" s="19"/>
      <c r="B176" s="19"/>
      <c r="C176" s="40"/>
      <c r="D176" s="77"/>
      <c r="E176" s="77"/>
      <c r="F176" s="77"/>
      <c r="G176" s="77"/>
      <c r="H176" s="77"/>
    </row>
    <row r="177" spans="1:8" x14ac:dyDescent="0.2">
      <c r="A177" s="19"/>
      <c r="B177" s="19"/>
      <c r="C177" s="40"/>
      <c r="D177" s="77"/>
      <c r="E177" s="77"/>
      <c r="F177" s="77"/>
      <c r="G177" s="77"/>
      <c r="H177" s="77"/>
    </row>
    <row r="178" spans="1:8" x14ac:dyDescent="0.2">
      <c r="A178" s="19"/>
      <c r="B178" s="19"/>
      <c r="C178" s="40"/>
      <c r="D178" s="77"/>
      <c r="E178" s="77"/>
      <c r="F178" s="77"/>
      <c r="G178" s="77"/>
      <c r="H178" s="77"/>
    </row>
    <row r="179" spans="1:8" x14ac:dyDescent="0.2">
      <c r="A179" s="19"/>
      <c r="B179" s="19"/>
      <c r="C179" s="40"/>
      <c r="D179" s="77"/>
      <c r="E179" s="77"/>
      <c r="F179" s="77"/>
      <c r="G179" s="77"/>
      <c r="H179" s="77"/>
    </row>
    <row r="180" spans="1:8" x14ac:dyDescent="0.2">
      <c r="A180" s="19"/>
      <c r="B180" s="19"/>
      <c r="C180" s="40"/>
      <c r="D180" s="77"/>
      <c r="E180" s="77"/>
      <c r="F180" s="77"/>
      <c r="G180" s="77"/>
      <c r="H180" s="77"/>
    </row>
    <row r="181" spans="1:8" x14ac:dyDescent="0.2">
      <c r="A181" s="19"/>
      <c r="B181" s="19"/>
      <c r="C181" s="40"/>
      <c r="D181" s="77"/>
      <c r="E181" s="77"/>
      <c r="F181" s="77"/>
      <c r="G181" s="77"/>
      <c r="H181" s="77"/>
    </row>
    <row r="182" spans="1:8" x14ac:dyDescent="0.2">
      <c r="A182" s="19"/>
      <c r="B182" s="19"/>
      <c r="C182" s="40"/>
      <c r="D182" s="77"/>
      <c r="E182" s="77"/>
      <c r="F182" s="77"/>
      <c r="G182" s="77"/>
      <c r="H182" s="77"/>
    </row>
    <row r="183" spans="1:8" x14ac:dyDescent="0.2">
      <c r="A183" s="19"/>
      <c r="B183" s="19"/>
      <c r="C183" s="40"/>
      <c r="D183" s="77"/>
      <c r="E183" s="77"/>
      <c r="F183" s="77"/>
      <c r="G183" s="77"/>
      <c r="H183" s="77"/>
    </row>
    <row r="184" spans="1:8" x14ac:dyDescent="0.2">
      <c r="A184" s="19"/>
      <c r="B184" s="19"/>
      <c r="C184" s="40"/>
      <c r="D184" s="77"/>
      <c r="E184" s="77"/>
      <c r="F184" s="77"/>
      <c r="G184" s="77"/>
      <c r="H184" s="77"/>
    </row>
    <row r="185" spans="1:8" x14ac:dyDescent="0.2">
      <c r="A185" s="19"/>
      <c r="B185" s="19"/>
      <c r="C185" s="40"/>
      <c r="D185" s="77"/>
      <c r="E185" s="77"/>
      <c r="F185" s="77"/>
      <c r="G185" s="77"/>
      <c r="H185" s="77"/>
    </row>
    <row r="186" spans="1:8" x14ac:dyDescent="0.2">
      <c r="A186" s="19"/>
      <c r="B186" s="19"/>
      <c r="C186" s="40"/>
      <c r="D186" s="77"/>
      <c r="E186" s="77"/>
      <c r="F186" s="77"/>
      <c r="G186" s="77"/>
      <c r="H186" s="77"/>
    </row>
    <row r="187" spans="1:8" x14ac:dyDescent="0.2">
      <c r="A187" s="19"/>
      <c r="B187" s="19"/>
      <c r="C187" s="40"/>
      <c r="D187" s="77"/>
      <c r="E187" s="77"/>
      <c r="F187" s="77"/>
      <c r="G187" s="77"/>
      <c r="H187" s="77"/>
    </row>
    <row r="188" spans="1:8" x14ac:dyDescent="0.2">
      <c r="A188" s="19"/>
      <c r="B188" s="19"/>
      <c r="C188" s="40"/>
      <c r="D188" s="77"/>
      <c r="E188" s="77"/>
      <c r="F188" s="77"/>
      <c r="G188" s="77"/>
      <c r="H188" s="77"/>
    </row>
    <row r="189" spans="1:8" x14ac:dyDescent="0.2">
      <c r="A189" s="19"/>
      <c r="B189" s="19"/>
      <c r="C189" s="40"/>
      <c r="D189" s="77"/>
      <c r="E189" s="77"/>
      <c r="F189" s="77"/>
      <c r="G189" s="77"/>
      <c r="H189" s="77"/>
    </row>
    <row r="190" spans="1:8" x14ac:dyDescent="0.2">
      <c r="A190" s="19"/>
      <c r="B190" s="19"/>
      <c r="C190" s="40"/>
      <c r="D190" s="77"/>
      <c r="E190" s="77"/>
      <c r="F190" s="77"/>
      <c r="G190" s="77"/>
      <c r="H190" s="77"/>
    </row>
    <row r="191" spans="1:8" x14ac:dyDescent="0.2">
      <c r="A191" s="19"/>
      <c r="B191" s="19"/>
      <c r="C191" s="40"/>
      <c r="D191" s="77"/>
      <c r="E191" s="77"/>
      <c r="F191" s="77"/>
      <c r="G191" s="77"/>
      <c r="H191" s="77"/>
    </row>
    <row r="192" spans="1:8" x14ac:dyDescent="0.2">
      <c r="A192" s="19"/>
      <c r="B192" s="19"/>
      <c r="C192" s="40"/>
      <c r="D192" s="77"/>
      <c r="E192" s="77"/>
      <c r="F192" s="77"/>
      <c r="G192" s="77"/>
      <c r="H192" s="77"/>
    </row>
    <row r="193" spans="1:8" x14ac:dyDescent="0.2">
      <c r="A193" s="19"/>
      <c r="B193" s="19"/>
      <c r="C193" s="40"/>
      <c r="D193" s="77"/>
      <c r="E193" s="77"/>
      <c r="F193" s="77"/>
      <c r="G193" s="77"/>
      <c r="H193" s="77"/>
    </row>
    <row r="194" spans="1:8" x14ac:dyDescent="0.2">
      <c r="A194" s="19"/>
      <c r="B194" s="19"/>
      <c r="C194" s="40"/>
      <c r="D194" s="77"/>
      <c r="E194" s="77"/>
      <c r="F194" s="77"/>
      <c r="G194" s="77"/>
      <c r="H194" s="77"/>
    </row>
    <row r="195" spans="1:8" x14ac:dyDescent="0.2">
      <c r="A195" s="19"/>
      <c r="B195" s="19"/>
      <c r="C195" s="40"/>
      <c r="D195" s="77"/>
      <c r="E195" s="77"/>
      <c r="F195" s="77"/>
      <c r="G195" s="77"/>
      <c r="H195" s="77"/>
    </row>
    <row r="196" spans="1:8" x14ac:dyDescent="0.2">
      <c r="A196" s="19"/>
      <c r="B196" s="19"/>
      <c r="C196" s="40"/>
      <c r="D196" s="77"/>
      <c r="E196" s="77"/>
      <c r="F196" s="77"/>
      <c r="G196" s="77"/>
      <c r="H196" s="77"/>
    </row>
    <row r="197" spans="1:8" x14ac:dyDescent="0.2">
      <c r="A197" s="19"/>
      <c r="B197" s="19"/>
      <c r="C197" s="40"/>
      <c r="D197" s="77"/>
      <c r="E197" s="77"/>
      <c r="F197" s="77"/>
      <c r="G197" s="77"/>
      <c r="H197" s="77"/>
    </row>
    <row r="198" spans="1:8" x14ac:dyDescent="0.2">
      <c r="A198" s="19"/>
      <c r="B198" s="19"/>
      <c r="C198" s="40"/>
      <c r="D198" s="77"/>
      <c r="E198" s="77"/>
      <c r="F198" s="77"/>
      <c r="G198" s="77"/>
      <c r="H198" s="77"/>
    </row>
    <row r="199" spans="1:8" x14ac:dyDescent="0.2">
      <c r="A199" s="19"/>
      <c r="B199" s="19"/>
      <c r="C199" s="40"/>
      <c r="D199" s="77"/>
      <c r="E199" s="77"/>
      <c r="F199" s="77"/>
      <c r="G199" s="77"/>
      <c r="H199" s="77"/>
    </row>
    <row r="200" spans="1:8" x14ac:dyDescent="0.2">
      <c r="A200" s="19"/>
      <c r="B200" s="19"/>
      <c r="C200" s="40"/>
      <c r="D200" s="77"/>
      <c r="E200" s="77"/>
      <c r="F200" s="77"/>
      <c r="G200" s="77"/>
      <c r="H200" s="77"/>
    </row>
    <row r="201" spans="1:8" x14ac:dyDescent="0.2">
      <c r="A201" s="19"/>
      <c r="B201" s="19"/>
      <c r="C201" s="40"/>
      <c r="D201" s="77"/>
      <c r="E201" s="77"/>
      <c r="F201" s="77"/>
      <c r="G201" s="77"/>
      <c r="H201" s="77"/>
    </row>
    <row r="202" spans="1:8" x14ac:dyDescent="0.2">
      <c r="A202" s="19"/>
      <c r="B202" s="19"/>
      <c r="C202" s="40"/>
      <c r="D202" s="77"/>
      <c r="E202" s="77"/>
      <c r="F202" s="77"/>
      <c r="G202" s="77"/>
      <c r="H202" s="77"/>
    </row>
    <row r="203" spans="1:8" x14ac:dyDescent="0.2">
      <c r="A203" s="19"/>
      <c r="B203" s="19"/>
      <c r="C203" s="40"/>
      <c r="D203" s="77"/>
      <c r="E203" s="77"/>
      <c r="F203" s="77"/>
      <c r="G203" s="77"/>
      <c r="H203" s="77"/>
    </row>
    <row r="204" spans="1:8" x14ac:dyDescent="0.2">
      <c r="A204" s="19"/>
      <c r="B204" s="19"/>
      <c r="C204" s="40"/>
      <c r="D204" s="77"/>
      <c r="E204" s="77"/>
      <c r="F204" s="77"/>
      <c r="G204" s="77"/>
      <c r="H204" s="77"/>
    </row>
    <row r="205" spans="1:8" x14ac:dyDescent="0.2">
      <c r="A205" s="19"/>
      <c r="B205" s="19"/>
      <c r="C205" s="40"/>
      <c r="D205" s="77"/>
      <c r="E205" s="77"/>
      <c r="F205" s="77"/>
      <c r="G205" s="77"/>
      <c r="H205" s="77"/>
    </row>
    <row r="206" spans="1:8" x14ac:dyDescent="0.2">
      <c r="A206" s="19"/>
      <c r="B206" s="19"/>
      <c r="C206" s="40"/>
      <c r="D206" s="77"/>
      <c r="E206" s="77"/>
      <c r="F206" s="77"/>
      <c r="G206" s="77"/>
      <c r="H206" s="77"/>
    </row>
    <row r="207" spans="1:8" x14ac:dyDescent="0.2">
      <c r="A207" s="19"/>
      <c r="B207" s="19"/>
      <c r="C207" s="40"/>
      <c r="D207" s="77"/>
      <c r="E207" s="77"/>
      <c r="F207" s="77"/>
      <c r="G207" s="77"/>
      <c r="H207" s="77"/>
    </row>
    <row r="208" spans="1:8" x14ac:dyDescent="0.2">
      <c r="A208" s="19"/>
      <c r="B208" s="19"/>
      <c r="C208" s="40"/>
      <c r="D208" s="77"/>
      <c r="E208" s="77"/>
      <c r="F208" s="77"/>
      <c r="G208" s="77"/>
      <c r="H208" s="77"/>
    </row>
    <row r="209" spans="1:8" x14ac:dyDescent="0.2">
      <c r="A209" s="19"/>
      <c r="B209" s="19"/>
      <c r="C209" s="40"/>
      <c r="D209" s="77"/>
      <c r="E209" s="77"/>
      <c r="F209" s="77"/>
      <c r="G209" s="77"/>
      <c r="H209" s="77"/>
    </row>
    <row r="210" spans="1:8" x14ac:dyDescent="0.2">
      <c r="A210" s="19"/>
      <c r="B210" s="19"/>
      <c r="C210" s="40"/>
      <c r="D210" s="77"/>
      <c r="E210" s="77"/>
      <c r="F210" s="77"/>
      <c r="G210" s="77"/>
      <c r="H210" s="77"/>
    </row>
    <row r="211" spans="1:8" x14ac:dyDescent="0.2">
      <c r="A211" s="19"/>
      <c r="B211" s="19"/>
      <c r="C211" s="40"/>
      <c r="D211" s="77"/>
      <c r="E211" s="77"/>
      <c r="F211" s="77"/>
      <c r="G211" s="77"/>
      <c r="H211" s="77"/>
    </row>
    <row r="212" spans="1:8" x14ac:dyDescent="0.2">
      <c r="A212" s="19"/>
      <c r="B212" s="19"/>
      <c r="C212" s="40"/>
      <c r="D212" s="77"/>
      <c r="E212" s="77"/>
      <c r="F212" s="77"/>
      <c r="G212" s="77"/>
      <c r="H212" s="77"/>
    </row>
    <row r="213" spans="1:8" x14ac:dyDescent="0.2">
      <c r="A213" s="19"/>
      <c r="B213" s="19"/>
      <c r="C213" s="40"/>
      <c r="D213" s="77"/>
      <c r="E213" s="77"/>
      <c r="F213" s="77"/>
      <c r="G213" s="77"/>
      <c r="H213" s="77"/>
    </row>
    <row r="214" spans="1:8" x14ac:dyDescent="0.2">
      <c r="A214" s="19"/>
      <c r="B214" s="19"/>
      <c r="C214" s="40"/>
      <c r="D214" s="77"/>
      <c r="E214" s="77"/>
      <c r="F214" s="77"/>
      <c r="G214" s="77"/>
      <c r="H214" s="77"/>
    </row>
    <row r="215" spans="1:8" x14ac:dyDescent="0.2">
      <c r="A215" s="19"/>
      <c r="B215" s="19"/>
      <c r="C215" s="40"/>
      <c r="D215" s="77"/>
      <c r="E215" s="77"/>
      <c r="F215" s="77"/>
      <c r="G215" s="77"/>
      <c r="H215" s="77"/>
    </row>
    <row r="216" spans="1:8" x14ac:dyDescent="0.2">
      <c r="A216" s="19"/>
      <c r="B216" s="19"/>
      <c r="C216" s="40"/>
      <c r="D216" s="77"/>
      <c r="E216" s="77"/>
      <c r="F216" s="77"/>
      <c r="G216" s="77"/>
      <c r="H216" s="77"/>
    </row>
    <row r="217" spans="1:8" x14ac:dyDescent="0.2">
      <c r="A217" s="19"/>
      <c r="B217" s="19"/>
      <c r="C217" s="40"/>
      <c r="D217" s="77"/>
      <c r="E217" s="77"/>
      <c r="F217" s="77"/>
      <c r="G217" s="77"/>
      <c r="H217" s="77"/>
    </row>
    <row r="218" spans="1:8" x14ac:dyDescent="0.2">
      <c r="A218" s="19"/>
      <c r="B218" s="19"/>
      <c r="C218" s="40"/>
      <c r="D218" s="77"/>
      <c r="E218" s="77"/>
      <c r="F218" s="77"/>
      <c r="G218" s="77"/>
      <c r="H218" s="77"/>
    </row>
    <row r="219" spans="1:8" x14ac:dyDescent="0.2">
      <c r="A219" s="19"/>
      <c r="B219" s="19"/>
      <c r="C219" s="40"/>
      <c r="D219" s="77"/>
      <c r="E219" s="77"/>
      <c r="F219" s="77"/>
      <c r="G219" s="77"/>
      <c r="H219" s="77"/>
    </row>
    <row r="220" spans="1:8" x14ac:dyDescent="0.2">
      <c r="A220" s="19"/>
      <c r="B220" s="19"/>
      <c r="C220" s="40"/>
      <c r="D220" s="77"/>
      <c r="E220" s="77"/>
      <c r="F220" s="77"/>
      <c r="G220" s="77"/>
      <c r="H220" s="77"/>
    </row>
    <row r="221" spans="1:8" x14ac:dyDescent="0.2">
      <c r="A221" s="19"/>
      <c r="B221" s="19"/>
      <c r="C221" s="40"/>
      <c r="D221" s="77"/>
      <c r="E221" s="77"/>
      <c r="F221" s="77"/>
      <c r="G221" s="77"/>
      <c r="H221" s="77"/>
    </row>
    <row r="222" spans="1:8" x14ac:dyDescent="0.2">
      <c r="A222" s="19"/>
      <c r="B222" s="19"/>
      <c r="C222" s="40"/>
      <c r="D222" s="77"/>
      <c r="E222" s="77"/>
      <c r="F222" s="77"/>
      <c r="G222" s="77"/>
      <c r="H222" s="77"/>
    </row>
    <row r="223" spans="1:8" x14ac:dyDescent="0.2">
      <c r="A223" s="19"/>
      <c r="B223" s="19"/>
      <c r="C223" s="40"/>
      <c r="D223" s="77"/>
      <c r="E223" s="77"/>
      <c r="F223" s="77"/>
      <c r="G223" s="77"/>
      <c r="H223" s="77"/>
    </row>
    <row r="224" spans="1:8" x14ac:dyDescent="0.2">
      <c r="A224" s="19"/>
      <c r="B224" s="19"/>
      <c r="C224" s="40"/>
      <c r="D224" s="77"/>
      <c r="E224" s="77"/>
      <c r="F224" s="77"/>
      <c r="G224" s="77"/>
      <c r="H224" s="77"/>
    </row>
    <row r="225" spans="1:8" x14ac:dyDescent="0.2">
      <c r="A225" s="19"/>
      <c r="B225" s="19"/>
      <c r="C225" s="40"/>
      <c r="D225" s="77"/>
      <c r="E225" s="77"/>
      <c r="F225" s="77"/>
      <c r="G225" s="77"/>
      <c r="H225" s="77"/>
    </row>
    <row r="226" spans="1:8" x14ac:dyDescent="0.2">
      <c r="A226" s="19"/>
      <c r="B226" s="19"/>
      <c r="C226" s="40"/>
      <c r="D226" s="77"/>
      <c r="E226" s="77"/>
      <c r="F226" s="77"/>
      <c r="G226" s="77"/>
      <c r="H226" s="77"/>
    </row>
    <row r="227" spans="1:8" x14ac:dyDescent="0.2">
      <c r="A227" s="19"/>
      <c r="B227" s="19"/>
      <c r="C227" s="40"/>
      <c r="D227" s="77"/>
      <c r="E227" s="77"/>
      <c r="F227" s="77"/>
      <c r="G227" s="77"/>
      <c r="H227" s="77"/>
    </row>
    <row r="228" spans="1:8" x14ac:dyDescent="0.2">
      <c r="A228" s="19"/>
      <c r="B228" s="19"/>
      <c r="C228" s="40"/>
      <c r="D228" s="77"/>
      <c r="E228" s="77"/>
      <c r="F228" s="77"/>
      <c r="G228" s="77"/>
      <c r="H228" s="77"/>
    </row>
    <row r="229" spans="1:8" x14ac:dyDescent="0.2">
      <c r="A229" s="19"/>
      <c r="B229" s="19"/>
      <c r="C229" s="40"/>
      <c r="D229" s="77"/>
      <c r="E229" s="77"/>
      <c r="F229" s="77"/>
      <c r="G229" s="77"/>
      <c r="H229" s="77"/>
    </row>
    <row r="230" spans="1:8" x14ac:dyDescent="0.2">
      <c r="A230" s="19"/>
      <c r="B230" s="19"/>
      <c r="C230" s="40"/>
      <c r="D230" s="77"/>
      <c r="E230" s="77"/>
      <c r="F230" s="77"/>
      <c r="G230" s="77"/>
      <c r="H230" s="77"/>
    </row>
    <row r="231" spans="1:8" x14ac:dyDescent="0.2">
      <c r="A231" s="19"/>
      <c r="B231" s="19"/>
      <c r="C231" s="40"/>
      <c r="D231" s="77"/>
      <c r="E231" s="77"/>
      <c r="F231" s="77"/>
      <c r="G231" s="77"/>
      <c r="H231" s="77"/>
    </row>
    <row r="232" spans="1:8" x14ac:dyDescent="0.2">
      <c r="A232" s="19"/>
      <c r="B232" s="19"/>
      <c r="C232" s="40"/>
      <c r="D232" s="77"/>
      <c r="E232" s="77"/>
      <c r="F232" s="77"/>
      <c r="G232" s="77"/>
      <c r="H232" s="77"/>
    </row>
    <row r="233" spans="1:8" x14ac:dyDescent="0.2">
      <c r="A233" s="19"/>
      <c r="B233" s="19"/>
      <c r="C233" s="40"/>
      <c r="D233" s="77"/>
      <c r="E233" s="77"/>
      <c r="F233" s="77"/>
      <c r="G233" s="77"/>
      <c r="H233" s="77"/>
    </row>
    <row r="234" spans="1:8" x14ac:dyDescent="0.2">
      <c r="A234" s="19"/>
      <c r="B234" s="19"/>
      <c r="C234" s="40"/>
      <c r="D234" s="77"/>
      <c r="E234" s="77"/>
      <c r="F234" s="77"/>
      <c r="G234" s="77"/>
      <c r="H234" s="77"/>
    </row>
    <row r="235" spans="1:8" x14ac:dyDescent="0.2">
      <c r="A235" s="19"/>
      <c r="B235" s="19"/>
      <c r="C235" s="40"/>
      <c r="D235" s="77"/>
      <c r="E235" s="77"/>
      <c r="F235" s="77"/>
      <c r="G235" s="77"/>
      <c r="H235" s="77"/>
    </row>
    <row r="236" spans="1:8" x14ac:dyDescent="0.2">
      <c r="A236" s="19"/>
      <c r="B236" s="19"/>
      <c r="C236" s="40"/>
      <c r="D236" s="77"/>
      <c r="E236" s="77"/>
      <c r="F236" s="77"/>
      <c r="G236" s="77"/>
      <c r="H236" s="77"/>
    </row>
    <row r="237" spans="1:8" x14ac:dyDescent="0.2">
      <c r="A237" s="19"/>
      <c r="B237" s="19"/>
      <c r="C237" s="40"/>
      <c r="D237" s="77"/>
      <c r="E237" s="77"/>
      <c r="F237" s="77"/>
      <c r="G237" s="77"/>
      <c r="H237" s="77"/>
    </row>
    <row r="238" spans="1:8" x14ac:dyDescent="0.2">
      <c r="A238" s="19"/>
      <c r="B238" s="19"/>
      <c r="C238" s="40"/>
      <c r="D238" s="77"/>
      <c r="E238" s="77"/>
      <c r="F238" s="77"/>
      <c r="G238" s="77"/>
      <c r="H238" s="77"/>
    </row>
    <row r="239" spans="1:8" x14ac:dyDescent="0.2">
      <c r="A239" s="19"/>
      <c r="B239" s="19"/>
      <c r="C239" s="40"/>
      <c r="D239" s="77"/>
      <c r="E239" s="77"/>
      <c r="F239" s="77"/>
      <c r="G239" s="77"/>
      <c r="H239" s="77"/>
    </row>
    <row r="240" spans="1:8" x14ac:dyDescent="0.2">
      <c r="A240" s="19"/>
      <c r="B240" s="19"/>
      <c r="C240" s="40"/>
      <c r="D240" s="77"/>
      <c r="E240" s="77"/>
      <c r="F240" s="77"/>
      <c r="G240" s="77"/>
      <c r="H240" s="77"/>
    </row>
    <row r="241" spans="1:8" x14ac:dyDescent="0.2">
      <c r="A241" s="19"/>
      <c r="B241" s="19"/>
      <c r="C241" s="40"/>
      <c r="D241" s="77"/>
      <c r="E241" s="77"/>
      <c r="F241" s="77"/>
      <c r="G241" s="77"/>
      <c r="H241" s="77"/>
    </row>
    <row r="242" spans="1:8" x14ac:dyDescent="0.2">
      <c r="A242" s="19"/>
      <c r="B242" s="19"/>
      <c r="C242" s="40"/>
      <c r="D242" s="77"/>
      <c r="E242" s="77"/>
      <c r="F242" s="77"/>
      <c r="G242" s="77"/>
      <c r="H242" s="77"/>
    </row>
    <row r="243" spans="1:8" x14ac:dyDescent="0.2">
      <c r="A243" s="19"/>
      <c r="B243" s="19"/>
      <c r="C243" s="40"/>
      <c r="D243" s="77"/>
      <c r="E243" s="77"/>
      <c r="F243" s="77"/>
      <c r="G243" s="77"/>
      <c r="H243" s="77"/>
    </row>
    <row r="244" spans="1:8" x14ac:dyDescent="0.2">
      <c r="A244" s="19"/>
      <c r="B244" s="19"/>
      <c r="C244" s="40"/>
      <c r="D244" s="77"/>
      <c r="E244" s="77"/>
      <c r="F244" s="77"/>
      <c r="G244" s="77"/>
      <c r="H244" s="77"/>
    </row>
    <row r="245" spans="1:8" x14ac:dyDescent="0.2">
      <c r="A245" s="19"/>
      <c r="B245" s="19"/>
      <c r="C245" s="40"/>
      <c r="D245" s="77"/>
      <c r="E245" s="77"/>
      <c r="F245" s="77"/>
      <c r="G245" s="77"/>
      <c r="H245" s="77"/>
    </row>
    <row r="246" spans="1:8" x14ac:dyDescent="0.2">
      <c r="A246" s="19"/>
      <c r="B246" s="19"/>
      <c r="C246" s="40"/>
      <c r="D246" s="77"/>
      <c r="E246" s="77"/>
      <c r="F246" s="77"/>
      <c r="G246" s="77"/>
      <c r="H246" s="77"/>
    </row>
    <row r="247" spans="1:8" x14ac:dyDescent="0.2">
      <c r="A247" s="19"/>
      <c r="B247" s="19"/>
      <c r="C247" s="40"/>
      <c r="D247" s="77"/>
      <c r="E247" s="77"/>
      <c r="F247" s="77"/>
      <c r="G247" s="77"/>
      <c r="H247" s="77"/>
    </row>
    <row r="248" spans="1:8" x14ac:dyDescent="0.2">
      <c r="A248" s="19"/>
      <c r="B248" s="19"/>
      <c r="C248" s="40"/>
      <c r="D248" s="77"/>
      <c r="E248" s="77"/>
      <c r="F248" s="77"/>
      <c r="G248" s="77"/>
      <c r="H248" s="77"/>
    </row>
    <row r="249" spans="1:8" x14ac:dyDescent="0.2">
      <c r="A249" s="19"/>
      <c r="B249" s="19"/>
      <c r="C249" s="40"/>
      <c r="D249" s="77"/>
      <c r="E249" s="77"/>
      <c r="F249" s="77"/>
      <c r="G249" s="77"/>
      <c r="H249" s="77"/>
    </row>
    <row r="250" spans="1:8" x14ac:dyDescent="0.2">
      <c r="A250" s="19"/>
      <c r="B250" s="19"/>
      <c r="C250" s="40"/>
      <c r="D250" s="77"/>
      <c r="E250" s="77"/>
      <c r="F250" s="77"/>
      <c r="G250" s="77"/>
      <c r="H250" s="77"/>
    </row>
    <row r="251" spans="1:8" x14ac:dyDescent="0.2">
      <c r="A251" s="19"/>
      <c r="B251" s="19"/>
      <c r="C251" s="40"/>
      <c r="D251" s="77"/>
      <c r="E251" s="77"/>
      <c r="F251" s="77"/>
      <c r="G251" s="77"/>
      <c r="H251" s="77"/>
    </row>
    <row r="252" spans="1:8" x14ac:dyDescent="0.2">
      <c r="A252" s="19"/>
      <c r="B252" s="19"/>
      <c r="C252" s="40"/>
      <c r="D252" s="77"/>
      <c r="E252" s="77"/>
      <c r="F252" s="77"/>
      <c r="G252" s="77"/>
      <c r="H252" s="77"/>
    </row>
    <row r="253" spans="1:8" x14ac:dyDescent="0.2">
      <c r="A253" s="19"/>
      <c r="B253" s="19"/>
      <c r="C253" s="40"/>
      <c r="D253" s="77"/>
      <c r="E253" s="77"/>
      <c r="F253" s="77"/>
      <c r="G253" s="77"/>
      <c r="H253" s="77"/>
    </row>
    <row r="254" spans="1:8" x14ac:dyDescent="0.2">
      <c r="A254" s="19"/>
      <c r="B254" s="19"/>
      <c r="C254" s="40"/>
      <c r="D254" s="77"/>
      <c r="E254" s="77"/>
      <c r="F254" s="77"/>
      <c r="G254" s="77"/>
      <c r="H254" s="77"/>
    </row>
    <row r="255" spans="1:8" x14ac:dyDescent="0.2">
      <c r="A255" s="19"/>
      <c r="B255" s="19"/>
      <c r="C255" s="40"/>
      <c r="D255" s="77"/>
      <c r="E255" s="77"/>
      <c r="F255" s="77"/>
      <c r="G255" s="77"/>
      <c r="H255" s="77"/>
    </row>
    <row r="256" spans="1:8" x14ac:dyDescent="0.2">
      <c r="A256" s="19"/>
      <c r="B256" s="19"/>
      <c r="C256" s="40"/>
      <c r="D256" s="77"/>
      <c r="E256" s="77"/>
      <c r="F256" s="77"/>
      <c r="G256" s="77"/>
      <c r="H256" s="77"/>
    </row>
    <row r="257" spans="1:3" x14ac:dyDescent="0.2">
      <c r="A257" s="1"/>
      <c r="B257" s="1"/>
      <c r="C257" s="2"/>
    </row>
    <row r="258" spans="1:3" x14ac:dyDescent="0.2">
      <c r="A258" s="1"/>
      <c r="B258" s="1"/>
      <c r="C258" s="2"/>
    </row>
    <row r="259" spans="1:3" x14ac:dyDescent="0.2">
      <c r="A259" s="1"/>
      <c r="B259" s="1"/>
      <c r="C259" s="2"/>
    </row>
    <row r="260" spans="1:3" x14ac:dyDescent="0.2">
      <c r="A260" s="1"/>
      <c r="B260" s="1"/>
      <c r="C260" s="2"/>
    </row>
    <row r="261" spans="1:3" x14ac:dyDescent="0.2">
      <c r="A261" s="1"/>
      <c r="B261" s="1"/>
      <c r="C261" s="2"/>
    </row>
    <row r="262" spans="1:3" x14ac:dyDescent="0.2">
      <c r="A262" s="1"/>
      <c r="B262" s="1"/>
      <c r="C262" s="2"/>
    </row>
    <row r="263" spans="1:3" x14ac:dyDescent="0.2">
      <c r="A263" s="1"/>
      <c r="B263" s="1"/>
      <c r="C263" s="2"/>
    </row>
  </sheetData>
  <pageMargins left="0" right="7.874015748031496E-2" top="0.51181102362204722" bottom="0.82677165354330717" header="0.51181102362204722" footer="0.15748031496062992"/>
  <pageSetup paperSize="9" scale="73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263"/>
  <sheetViews>
    <sheetView topLeftCell="A85" zoomScale="91" zoomScaleNormal="91" zoomScaleSheetLayoutView="75" workbookViewId="0">
      <selection activeCell="C4" sqref="C4:G4"/>
    </sheetView>
  </sheetViews>
  <sheetFormatPr defaultRowHeight="12.75" x14ac:dyDescent="0.2"/>
  <cols>
    <col min="1" max="1" width="33.7109375" style="3" customWidth="1"/>
    <col min="2" max="2" width="10.85546875" style="3" customWidth="1"/>
    <col min="3" max="3" width="12" style="4" customWidth="1"/>
    <col min="4" max="4" width="12.42578125" style="9" customWidth="1"/>
    <col min="5" max="5" width="11.28515625" style="9" customWidth="1"/>
    <col min="6" max="7" width="9.85546875" style="9" customWidth="1"/>
    <col min="8" max="8" width="34.85546875" style="104" customWidth="1"/>
    <col min="9" max="14" width="9.140625" customWidth="1"/>
  </cols>
  <sheetData>
    <row r="1" spans="1:8" s="3" customFormat="1" ht="19.149999999999999" customHeight="1" x14ac:dyDescent="0.25">
      <c r="A1" s="71" t="s">
        <v>0</v>
      </c>
      <c r="B1" s="71"/>
      <c r="C1" s="73"/>
      <c r="D1" s="71"/>
      <c r="E1" s="71"/>
      <c r="F1" s="71"/>
      <c r="G1" s="71"/>
      <c r="H1" s="166"/>
    </row>
    <row r="2" spans="1:8" s="3" customFormat="1" ht="19.149999999999999" customHeight="1" x14ac:dyDescent="0.25">
      <c r="A2" s="71"/>
      <c r="B2" s="50" t="s">
        <v>165</v>
      </c>
      <c r="C2" s="74"/>
      <c r="D2" s="73" t="str">
        <f>MPSB!D2</f>
        <v>MESIAC Január 2017</v>
      </c>
      <c r="E2" s="73"/>
      <c r="F2" s="73"/>
      <c r="G2" s="73"/>
      <c r="H2" s="167"/>
    </row>
    <row r="3" spans="1:8" s="3" customFormat="1" ht="19.149999999999999" customHeight="1" thickBot="1" x14ac:dyDescent="0.3">
      <c r="A3" s="71" t="s">
        <v>264</v>
      </c>
      <c r="B3" s="72"/>
      <c r="C3" s="73"/>
      <c r="D3" s="71"/>
      <c r="E3" s="71"/>
      <c r="F3" s="71"/>
      <c r="G3" s="71"/>
      <c r="H3" s="166"/>
    </row>
    <row r="4" spans="1:8" s="3" customFormat="1" ht="26.25" customHeight="1" x14ac:dyDescent="0.2">
      <c r="A4" s="232" t="s">
        <v>2</v>
      </c>
      <c r="B4" s="233" t="s">
        <v>3</v>
      </c>
      <c r="C4" s="328" t="str">
        <f>MPSB!C4</f>
        <v>Skutočnosť 2014</v>
      </c>
      <c r="D4" s="329" t="str">
        <f>MPSB!D4</f>
        <v>Skutočnosť 2015</v>
      </c>
      <c r="E4" s="434" t="str">
        <f>MPSB!E4</f>
        <v>Skutočnosť 2016</v>
      </c>
      <c r="F4" s="433" t="s">
        <v>248</v>
      </c>
      <c r="G4" s="254" t="str">
        <f>MPSB!G4</f>
        <v>Plnenie 2017</v>
      </c>
      <c r="H4" s="234" t="s">
        <v>144</v>
      </c>
    </row>
    <row r="5" spans="1:8" s="3" customFormat="1" ht="15.6" customHeight="1" x14ac:dyDescent="0.2">
      <c r="A5" s="235" t="s">
        <v>4</v>
      </c>
      <c r="B5" s="30">
        <v>50110</v>
      </c>
      <c r="C5" s="318"/>
      <c r="D5" s="307"/>
      <c r="E5" s="387"/>
      <c r="F5" s="380"/>
      <c r="G5" s="229"/>
      <c r="H5" s="236"/>
    </row>
    <row r="6" spans="1:8" s="3" customFormat="1" ht="15.6" customHeight="1" x14ac:dyDescent="0.2">
      <c r="A6" s="235" t="s">
        <v>5</v>
      </c>
      <c r="B6" s="30">
        <v>50120</v>
      </c>
      <c r="C6" s="318"/>
      <c r="D6" s="307"/>
      <c r="E6" s="387"/>
      <c r="F6" s="380"/>
      <c r="G6" s="229"/>
      <c r="H6" s="236"/>
    </row>
    <row r="7" spans="1:8" s="3" customFormat="1" ht="15.6" customHeight="1" x14ac:dyDescent="0.2">
      <c r="A7" s="235" t="s">
        <v>6</v>
      </c>
      <c r="B7" s="30">
        <v>50130</v>
      </c>
      <c r="C7" s="318"/>
      <c r="D7" s="307"/>
      <c r="E7" s="387"/>
      <c r="F7" s="380"/>
      <c r="G7" s="229"/>
      <c r="H7" s="236"/>
    </row>
    <row r="8" spans="1:8" s="3" customFormat="1" ht="15.6" customHeight="1" x14ac:dyDescent="0.2">
      <c r="A8" s="235" t="s">
        <v>7</v>
      </c>
      <c r="B8" s="30">
        <v>50140</v>
      </c>
      <c r="C8" s="318"/>
      <c r="D8" s="307"/>
      <c r="E8" s="387"/>
      <c r="F8" s="380"/>
      <c r="G8" s="229"/>
      <c r="H8" s="236"/>
    </row>
    <row r="9" spans="1:8" s="3" customFormat="1" ht="15.6" customHeight="1" x14ac:dyDescent="0.2">
      <c r="A9" s="235" t="s">
        <v>10</v>
      </c>
      <c r="B9" s="30">
        <v>50150</v>
      </c>
      <c r="C9" s="318"/>
      <c r="D9" s="307"/>
      <c r="E9" s="387"/>
      <c r="F9" s="380"/>
      <c r="G9" s="229"/>
      <c r="H9" s="236"/>
    </row>
    <row r="10" spans="1:8" s="3" customFormat="1" ht="15.6" customHeight="1" x14ac:dyDescent="0.2">
      <c r="A10" s="235" t="s">
        <v>11</v>
      </c>
      <c r="B10" s="30">
        <v>50160</v>
      </c>
      <c r="C10" s="318"/>
      <c r="D10" s="307"/>
      <c r="E10" s="387"/>
      <c r="F10" s="380"/>
      <c r="G10" s="229"/>
      <c r="H10" s="236"/>
    </row>
    <row r="11" spans="1:8" s="3" customFormat="1" ht="15.6" customHeight="1" x14ac:dyDescent="0.2">
      <c r="A11" s="235" t="s">
        <v>15</v>
      </c>
      <c r="B11" s="30">
        <v>50161</v>
      </c>
      <c r="C11" s="318"/>
      <c r="D11" s="307"/>
      <c r="E11" s="387"/>
      <c r="F11" s="380"/>
      <c r="G11" s="229"/>
      <c r="H11" s="236"/>
    </row>
    <row r="12" spans="1:8" s="3" customFormat="1" ht="15.6" customHeight="1" x14ac:dyDescent="0.2">
      <c r="A12" s="235" t="s">
        <v>16</v>
      </c>
      <c r="B12" s="30">
        <v>50162</v>
      </c>
      <c r="C12" s="318"/>
      <c r="D12" s="307"/>
      <c r="E12" s="387"/>
      <c r="F12" s="380"/>
      <c r="G12" s="229"/>
      <c r="H12" s="236"/>
    </row>
    <row r="13" spans="1:8" s="3" customFormat="1" ht="15.6" customHeight="1" x14ac:dyDescent="0.2">
      <c r="A13" s="235" t="s">
        <v>17</v>
      </c>
      <c r="B13" s="30">
        <v>50170</v>
      </c>
      <c r="C13" s="318"/>
      <c r="D13" s="307"/>
      <c r="E13" s="387"/>
      <c r="F13" s="380"/>
      <c r="G13" s="229"/>
      <c r="H13" s="236"/>
    </row>
    <row r="14" spans="1:8" s="3" customFormat="1" ht="15.6" customHeight="1" x14ac:dyDescent="0.2">
      <c r="A14" s="235" t="s">
        <v>20</v>
      </c>
      <c r="B14" s="30">
        <v>50171</v>
      </c>
      <c r="C14" s="318"/>
      <c r="D14" s="307"/>
      <c r="E14" s="387"/>
      <c r="F14" s="380"/>
      <c r="G14" s="229"/>
      <c r="H14" s="236"/>
    </row>
    <row r="15" spans="1:8" s="3" customFormat="1" ht="15.6" customHeight="1" x14ac:dyDescent="0.2">
      <c r="A15" s="235" t="s">
        <v>22</v>
      </c>
      <c r="B15" s="30">
        <v>50172</v>
      </c>
      <c r="C15" s="318"/>
      <c r="D15" s="307"/>
      <c r="E15" s="387"/>
      <c r="F15" s="380"/>
      <c r="G15" s="229"/>
      <c r="H15" s="236"/>
    </row>
    <row r="16" spans="1:8" s="3" customFormat="1" ht="15.6" customHeight="1" x14ac:dyDescent="0.2">
      <c r="A16" s="235" t="s">
        <v>23</v>
      </c>
      <c r="B16" s="30">
        <v>50173</v>
      </c>
      <c r="C16" s="318"/>
      <c r="D16" s="307"/>
      <c r="E16" s="387"/>
      <c r="F16" s="380"/>
      <c r="G16" s="229"/>
      <c r="H16" s="236"/>
    </row>
    <row r="17" spans="1:8" s="3" customFormat="1" ht="15.6" customHeight="1" x14ac:dyDescent="0.2">
      <c r="A17" s="235" t="s">
        <v>24</v>
      </c>
      <c r="B17" s="30">
        <v>50174</v>
      </c>
      <c r="C17" s="318"/>
      <c r="D17" s="307"/>
      <c r="E17" s="387"/>
      <c r="F17" s="380"/>
      <c r="G17" s="229"/>
      <c r="H17" s="236"/>
    </row>
    <row r="18" spans="1:8" s="3" customFormat="1" ht="15.6" customHeight="1" x14ac:dyDescent="0.2">
      <c r="A18" s="235" t="s">
        <v>25</v>
      </c>
      <c r="B18" s="30">
        <v>50175</v>
      </c>
      <c r="C18" s="318"/>
      <c r="D18" s="307"/>
      <c r="E18" s="387"/>
      <c r="F18" s="380"/>
      <c r="G18" s="229"/>
      <c r="H18" s="236"/>
    </row>
    <row r="19" spans="1:8" s="3" customFormat="1" ht="15.6" customHeight="1" x14ac:dyDescent="0.2">
      <c r="A19" s="235" t="s">
        <v>28</v>
      </c>
      <c r="B19" s="30">
        <v>50180</v>
      </c>
      <c r="C19" s="318"/>
      <c r="D19" s="307"/>
      <c r="E19" s="387"/>
      <c r="F19" s="380"/>
      <c r="G19" s="229"/>
      <c r="H19" s="236"/>
    </row>
    <row r="20" spans="1:8" s="3" customFormat="1" ht="15.6" customHeight="1" x14ac:dyDescent="0.2">
      <c r="A20" s="235" t="s">
        <v>29</v>
      </c>
      <c r="B20" s="30">
        <v>50188</v>
      </c>
      <c r="C20" s="318">
        <v>35</v>
      </c>
      <c r="D20" s="307"/>
      <c r="E20" s="387"/>
      <c r="F20" s="380"/>
      <c r="G20" s="229"/>
      <c r="H20" s="236"/>
    </row>
    <row r="21" spans="1:8" s="3" customFormat="1" ht="15.6" customHeight="1" x14ac:dyDescent="0.2">
      <c r="A21" s="235" t="s">
        <v>32</v>
      </c>
      <c r="B21" s="30">
        <v>50190</v>
      </c>
      <c r="C21" s="318"/>
      <c r="D21" s="307"/>
      <c r="E21" s="387"/>
      <c r="F21" s="380"/>
      <c r="G21" s="229"/>
      <c r="H21" s="236"/>
    </row>
    <row r="22" spans="1:8" s="3" customFormat="1" ht="15.6" customHeight="1" x14ac:dyDescent="0.2">
      <c r="A22" s="237" t="s">
        <v>220</v>
      </c>
      <c r="B22" s="86">
        <v>50199</v>
      </c>
      <c r="C22" s="318"/>
      <c r="D22" s="307"/>
      <c r="E22" s="387"/>
      <c r="F22" s="380"/>
      <c r="G22" s="229"/>
      <c r="H22" s="236"/>
    </row>
    <row r="23" spans="1:8" s="3" customFormat="1" ht="15.6" customHeight="1" x14ac:dyDescent="0.2">
      <c r="A23" s="237" t="s">
        <v>33</v>
      </c>
      <c r="B23" s="86">
        <v>50210</v>
      </c>
      <c r="C23" s="318"/>
      <c r="D23" s="307"/>
      <c r="E23" s="387"/>
      <c r="F23" s="380"/>
      <c r="G23" s="229"/>
      <c r="H23" s="236"/>
    </row>
    <row r="24" spans="1:8" s="3" customFormat="1" ht="15.6" customHeight="1" x14ac:dyDescent="0.2">
      <c r="A24" s="237" t="s">
        <v>34</v>
      </c>
      <c r="B24" s="86">
        <v>50220</v>
      </c>
      <c r="C24" s="318"/>
      <c r="D24" s="307"/>
      <c r="E24" s="387"/>
      <c r="F24" s="380"/>
      <c r="G24" s="229"/>
      <c r="H24" s="236"/>
    </row>
    <row r="25" spans="1:8" s="3" customFormat="1" ht="15.6" customHeight="1" x14ac:dyDescent="0.2">
      <c r="A25" s="237" t="s">
        <v>35</v>
      </c>
      <c r="B25" s="86">
        <v>50230</v>
      </c>
      <c r="C25" s="318"/>
      <c r="D25" s="307"/>
      <c r="E25" s="387"/>
      <c r="F25" s="380"/>
      <c r="G25" s="229"/>
      <c r="H25" s="236"/>
    </row>
    <row r="26" spans="1:8" s="3" customFormat="1" ht="15.6" customHeight="1" x14ac:dyDescent="0.2">
      <c r="A26" s="237" t="s">
        <v>36</v>
      </c>
      <c r="B26" s="86">
        <v>50310</v>
      </c>
      <c r="C26" s="318"/>
      <c r="D26" s="307"/>
      <c r="E26" s="387"/>
      <c r="F26" s="380"/>
      <c r="G26" s="229"/>
      <c r="H26" s="236"/>
    </row>
    <row r="27" spans="1:8" s="3" customFormat="1" ht="15.6" customHeight="1" x14ac:dyDescent="0.2">
      <c r="A27" s="237" t="s">
        <v>234</v>
      </c>
      <c r="B27" s="86">
        <v>51110</v>
      </c>
      <c r="C27" s="318"/>
      <c r="D27" s="307"/>
      <c r="E27" s="387"/>
      <c r="F27" s="380"/>
      <c r="G27" s="229"/>
      <c r="H27" s="236"/>
    </row>
    <row r="28" spans="1:8" s="3" customFormat="1" ht="15.6" customHeight="1" x14ac:dyDescent="0.2">
      <c r="A28" s="237" t="s">
        <v>37</v>
      </c>
      <c r="B28" s="86">
        <v>51111</v>
      </c>
      <c r="C28" s="318"/>
      <c r="D28" s="307"/>
      <c r="E28" s="387"/>
      <c r="F28" s="380"/>
      <c r="G28" s="229"/>
      <c r="H28" s="236"/>
    </row>
    <row r="29" spans="1:8" s="3" customFormat="1" ht="15.6" customHeight="1" x14ac:dyDescent="0.2">
      <c r="A29" s="237" t="s">
        <v>39</v>
      </c>
      <c r="B29" s="86">
        <v>51199</v>
      </c>
      <c r="C29" s="318"/>
      <c r="D29" s="307"/>
      <c r="E29" s="387"/>
      <c r="F29" s="380"/>
      <c r="G29" s="229"/>
      <c r="H29" s="236"/>
    </row>
    <row r="30" spans="1:8" s="3" customFormat="1" ht="15.6" customHeight="1" x14ac:dyDescent="0.2">
      <c r="A30" s="237" t="s">
        <v>40</v>
      </c>
      <c r="B30" s="86">
        <v>51210</v>
      </c>
      <c r="C30" s="318"/>
      <c r="D30" s="307"/>
      <c r="E30" s="387"/>
      <c r="F30" s="380"/>
      <c r="G30" s="229"/>
      <c r="H30" s="236"/>
    </row>
    <row r="31" spans="1:8" s="3" customFormat="1" ht="15.6" customHeight="1" x14ac:dyDescent="0.2">
      <c r="A31" s="237" t="s">
        <v>41</v>
      </c>
      <c r="B31" s="86">
        <v>51310</v>
      </c>
      <c r="C31" s="318"/>
      <c r="D31" s="307">
        <v>39</v>
      </c>
      <c r="E31" s="387">
        <v>14</v>
      </c>
      <c r="F31" s="380">
        <v>20</v>
      </c>
      <c r="G31" s="229"/>
      <c r="H31" s="236"/>
    </row>
    <row r="32" spans="1:8" s="3" customFormat="1" ht="15.6" customHeight="1" x14ac:dyDescent="0.2">
      <c r="A32" s="237" t="s">
        <v>42</v>
      </c>
      <c r="B32" s="86">
        <v>51810</v>
      </c>
      <c r="C32" s="318"/>
      <c r="D32" s="307"/>
      <c r="E32" s="387"/>
      <c r="F32" s="380"/>
      <c r="G32" s="229"/>
      <c r="H32" s="236"/>
    </row>
    <row r="33" spans="1:8" s="3" customFormat="1" ht="15.6" customHeight="1" x14ac:dyDescent="0.2">
      <c r="A33" s="237" t="s">
        <v>43</v>
      </c>
      <c r="B33" s="86">
        <v>51811</v>
      </c>
      <c r="C33" s="318"/>
      <c r="D33" s="307"/>
      <c r="E33" s="387"/>
      <c r="F33" s="380"/>
      <c r="G33" s="229"/>
      <c r="H33" s="236"/>
    </row>
    <row r="34" spans="1:8" s="3" customFormat="1" ht="15.6" customHeight="1" x14ac:dyDescent="0.2">
      <c r="A34" s="237" t="s">
        <v>44</v>
      </c>
      <c r="B34" s="86">
        <v>51820</v>
      </c>
      <c r="C34" s="318"/>
      <c r="D34" s="307"/>
      <c r="E34" s="387"/>
      <c r="F34" s="380"/>
      <c r="G34" s="229"/>
      <c r="H34" s="236"/>
    </row>
    <row r="35" spans="1:8" s="3" customFormat="1" ht="15.6" customHeight="1" x14ac:dyDescent="0.2">
      <c r="A35" s="237" t="s">
        <v>45</v>
      </c>
      <c r="B35" s="86">
        <v>51821</v>
      </c>
      <c r="C35" s="318"/>
      <c r="D35" s="307"/>
      <c r="E35" s="387"/>
      <c r="F35" s="380"/>
      <c r="G35" s="229"/>
      <c r="H35" s="236"/>
    </row>
    <row r="36" spans="1:8" s="3" customFormat="1" ht="15.6" customHeight="1" x14ac:dyDescent="0.2">
      <c r="A36" s="237" t="s">
        <v>48</v>
      </c>
      <c r="B36" s="86">
        <v>51822</v>
      </c>
      <c r="C36" s="318"/>
      <c r="D36" s="307"/>
      <c r="E36" s="387"/>
      <c r="F36" s="380"/>
      <c r="G36" s="229"/>
      <c r="H36" s="236"/>
    </row>
    <row r="37" spans="1:8" s="3" customFormat="1" ht="15.6" customHeight="1" x14ac:dyDescent="0.2">
      <c r="A37" s="237" t="s">
        <v>223</v>
      </c>
      <c r="B37" s="86">
        <v>51823</v>
      </c>
      <c r="C37" s="318"/>
      <c r="D37" s="307"/>
      <c r="E37" s="387"/>
      <c r="F37" s="380"/>
      <c r="G37" s="229"/>
      <c r="H37" s="236"/>
    </row>
    <row r="38" spans="1:8" s="3" customFormat="1" ht="15.6" customHeight="1" x14ac:dyDescent="0.2">
      <c r="A38" s="237" t="s">
        <v>49</v>
      </c>
      <c r="B38" s="84" t="s">
        <v>50</v>
      </c>
      <c r="C38" s="319"/>
      <c r="D38" s="307"/>
      <c r="E38" s="387"/>
      <c r="F38" s="380"/>
      <c r="G38" s="229"/>
      <c r="H38" s="236"/>
    </row>
    <row r="39" spans="1:8" s="3" customFormat="1" ht="15.6" customHeight="1" x14ac:dyDescent="0.2">
      <c r="A39" s="237" t="s">
        <v>225</v>
      </c>
      <c r="B39" s="84">
        <v>51835</v>
      </c>
      <c r="C39" s="319"/>
      <c r="D39" s="307"/>
      <c r="E39" s="387"/>
      <c r="F39" s="380"/>
      <c r="G39" s="229"/>
      <c r="H39" s="236"/>
    </row>
    <row r="40" spans="1:8" s="3" customFormat="1" ht="15.6" customHeight="1" x14ac:dyDescent="0.2">
      <c r="A40" s="237" t="s">
        <v>51</v>
      </c>
      <c r="B40" s="86">
        <v>51836</v>
      </c>
      <c r="C40" s="318"/>
      <c r="D40" s="307"/>
      <c r="E40" s="387"/>
      <c r="F40" s="380"/>
      <c r="G40" s="229"/>
      <c r="H40" s="236"/>
    </row>
    <row r="41" spans="1:8" s="3" customFormat="1" ht="15.6" customHeight="1" x14ac:dyDescent="0.2">
      <c r="A41" s="237" t="s">
        <v>226</v>
      </c>
      <c r="B41" s="86">
        <v>51837</v>
      </c>
      <c r="C41" s="318"/>
      <c r="D41" s="307"/>
      <c r="E41" s="387"/>
      <c r="F41" s="380"/>
      <c r="G41" s="229"/>
      <c r="H41" s="236"/>
    </row>
    <row r="42" spans="1:8" s="3" customFormat="1" ht="15.6" customHeight="1" x14ac:dyDescent="0.2">
      <c r="A42" s="237" t="s">
        <v>230</v>
      </c>
      <c r="B42" s="86">
        <v>51838</v>
      </c>
      <c r="C42" s="318"/>
      <c r="D42" s="307"/>
      <c r="E42" s="387"/>
      <c r="F42" s="380"/>
      <c r="G42" s="229"/>
      <c r="H42" s="236"/>
    </row>
    <row r="43" spans="1:8" s="3" customFormat="1" ht="15.6" customHeight="1" x14ac:dyDescent="0.2">
      <c r="A43" s="235" t="str">
        <f>MPSB!A43</f>
        <v>Ostatné služby</v>
      </c>
      <c r="B43" s="30">
        <v>51860</v>
      </c>
      <c r="C43" s="318">
        <v>297</v>
      </c>
      <c r="D43" s="307">
        <v>285</v>
      </c>
      <c r="E43" s="387">
        <v>324</v>
      </c>
      <c r="F43" s="380">
        <v>324</v>
      </c>
      <c r="G43" s="229">
        <v>27</v>
      </c>
      <c r="H43" s="238"/>
    </row>
    <row r="44" spans="1:8" s="3" customFormat="1" ht="15.6" customHeight="1" x14ac:dyDescent="0.2">
      <c r="A44" s="235" t="s">
        <v>55</v>
      </c>
      <c r="B44" s="30">
        <v>51861</v>
      </c>
      <c r="C44" s="318"/>
      <c r="D44" s="307"/>
      <c r="E44" s="387"/>
      <c r="F44" s="380"/>
      <c r="G44" s="229"/>
      <c r="H44" s="238"/>
    </row>
    <row r="45" spans="1:8" s="3" customFormat="1" ht="15.6" customHeight="1" x14ac:dyDescent="0.2">
      <c r="A45" s="235" t="s">
        <v>56</v>
      </c>
      <c r="B45" s="30">
        <v>51899</v>
      </c>
      <c r="C45" s="318">
        <v>6559</v>
      </c>
      <c r="D45" s="307">
        <v>3294</v>
      </c>
      <c r="E45" s="387">
        <v>6570</v>
      </c>
      <c r="F45" s="380">
        <v>6500</v>
      </c>
      <c r="G45" s="229"/>
      <c r="H45" s="238"/>
    </row>
    <row r="46" spans="1:8" s="3" customFormat="1" ht="15.6" customHeight="1" x14ac:dyDescent="0.2">
      <c r="A46" s="235" t="s">
        <v>58</v>
      </c>
      <c r="B46" s="30">
        <v>51830</v>
      </c>
      <c r="C46" s="318"/>
      <c r="D46" s="307"/>
      <c r="E46" s="387"/>
      <c r="F46" s="380"/>
      <c r="G46" s="229"/>
      <c r="H46" s="238"/>
    </row>
    <row r="47" spans="1:8" s="3" customFormat="1" ht="15.6" customHeight="1" x14ac:dyDescent="0.2">
      <c r="A47" s="235" t="s">
        <v>60</v>
      </c>
      <c r="B47" s="30">
        <v>51833</v>
      </c>
      <c r="C47" s="318"/>
      <c r="D47" s="307"/>
      <c r="E47" s="387"/>
      <c r="F47" s="380"/>
      <c r="G47" s="229"/>
      <c r="H47" s="238"/>
    </row>
    <row r="48" spans="1:8" s="3" customFormat="1" ht="15.6" customHeight="1" x14ac:dyDescent="0.2">
      <c r="A48" s="235" t="s">
        <v>61</v>
      </c>
      <c r="B48" s="30">
        <v>51831</v>
      </c>
      <c r="C48" s="318"/>
      <c r="D48" s="307"/>
      <c r="E48" s="387"/>
      <c r="F48" s="380"/>
      <c r="G48" s="229"/>
      <c r="H48" s="238"/>
    </row>
    <row r="49" spans="1:12" s="3" customFormat="1" ht="15.6" customHeight="1" x14ac:dyDescent="0.2">
      <c r="A49" s="235" t="s">
        <v>62</v>
      </c>
      <c r="B49" s="30">
        <v>51834</v>
      </c>
      <c r="C49" s="318"/>
      <c r="D49" s="307"/>
      <c r="E49" s="387"/>
      <c r="F49" s="380"/>
      <c r="G49" s="229"/>
      <c r="H49" s="238"/>
    </row>
    <row r="50" spans="1:12" s="3" customFormat="1" ht="15.6" customHeight="1" x14ac:dyDescent="0.2">
      <c r="A50" s="235" t="s">
        <v>63</v>
      </c>
      <c r="B50" s="30">
        <v>51832</v>
      </c>
      <c r="C50" s="318">
        <v>2838</v>
      </c>
      <c r="D50" s="307">
        <v>2838</v>
      </c>
      <c r="E50" s="387">
        <v>2838</v>
      </c>
      <c r="F50" s="380">
        <v>2838</v>
      </c>
      <c r="G50" s="229">
        <v>2838</v>
      </c>
      <c r="H50" s="238" t="s">
        <v>59</v>
      </c>
    </row>
    <row r="51" spans="1:12" s="3" customFormat="1" ht="15.6" customHeight="1" x14ac:dyDescent="0.2">
      <c r="A51" s="235" t="s">
        <v>64</v>
      </c>
      <c r="B51" s="30">
        <v>521</v>
      </c>
      <c r="C51" s="318">
        <f>SUM(C53:C72)</f>
        <v>3325</v>
      </c>
      <c r="D51" s="318">
        <f t="shared" ref="D51:G51" si="0">SUM(D53:D72)</f>
        <v>4851</v>
      </c>
      <c r="E51" s="422">
        <f t="shared" si="0"/>
        <v>6823</v>
      </c>
      <c r="F51" s="458">
        <f>SUM(F53:F72)</f>
        <v>7080</v>
      </c>
      <c r="G51" s="457">
        <f t="shared" si="0"/>
        <v>240</v>
      </c>
      <c r="H51" s="456"/>
    </row>
    <row r="52" spans="1:12" s="3" customFormat="1" ht="15.6" customHeight="1" x14ac:dyDescent="0.2">
      <c r="A52" s="235" t="s">
        <v>65</v>
      </c>
      <c r="B52" s="30"/>
      <c r="C52" s="318"/>
      <c r="D52" s="307"/>
      <c r="E52" s="387"/>
      <c r="F52" s="395"/>
      <c r="G52" s="229"/>
      <c r="H52" s="238"/>
    </row>
    <row r="53" spans="1:12" s="3" customFormat="1" ht="15.6" customHeight="1" x14ac:dyDescent="0.2">
      <c r="A53" s="235" t="s">
        <v>66</v>
      </c>
      <c r="B53" s="30">
        <v>52110</v>
      </c>
      <c r="C53" s="318">
        <v>3309</v>
      </c>
      <c r="D53" s="307">
        <v>4336</v>
      </c>
      <c r="E53" s="387">
        <v>2880</v>
      </c>
      <c r="F53" s="396">
        <v>3000</v>
      </c>
      <c r="G53" s="229"/>
      <c r="H53" s="239" t="s">
        <v>210</v>
      </c>
    </row>
    <row r="54" spans="1:12" s="3" customFormat="1" ht="15.6" customHeight="1" x14ac:dyDescent="0.2">
      <c r="A54" s="235" t="s">
        <v>67</v>
      </c>
      <c r="B54" s="30">
        <v>52110</v>
      </c>
      <c r="C54" s="318">
        <v>16</v>
      </c>
      <c r="D54" s="307"/>
      <c r="E54" s="387">
        <v>2840</v>
      </c>
      <c r="F54" s="396">
        <v>2880</v>
      </c>
      <c r="G54" s="229">
        <v>240</v>
      </c>
      <c r="H54" s="238"/>
      <c r="L54" s="92"/>
    </row>
    <row r="55" spans="1:12" s="3" customFormat="1" ht="15.6" customHeight="1" x14ac:dyDescent="0.2">
      <c r="A55" s="235" t="s">
        <v>68</v>
      </c>
      <c r="B55" s="30">
        <v>52111</v>
      </c>
      <c r="C55" s="318"/>
      <c r="D55" s="307">
        <v>500</v>
      </c>
      <c r="E55" s="387">
        <v>1011</v>
      </c>
      <c r="F55" s="396">
        <v>1100</v>
      </c>
      <c r="G55" s="229"/>
      <c r="H55" s="238" t="s">
        <v>219</v>
      </c>
    </row>
    <row r="56" spans="1:12" s="3" customFormat="1" ht="15.6" customHeight="1" x14ac:dyDescent="0.2">
      <c r="A56" s="235" t="s">
        <v>69</v>
      </c>
      <c r="B56" s="30">
        <v>52112</v>
      </c>
      <c r="C56" s="318"/>
      <c r="D56" s="307"/>
      <c r="E56" s="387"/>
      <c r="F56" s="396"/>
      <c r="G56" s="229"/>
      <c r="H56" s="238"/>
    </row>
    <row r="57" spans="1:12" s="3" customFormat="1" ht="15.6" customHeight="1" x14ac:dyDescent="0.2">
      <c r="A57" s="235" t="s">
        <v>70</v>
      </c>
      <c r="B57" s="30">
        <v>52112</v>
      </c>
      <c r="C57" s="318"/>
      <c r="D57" s="307"/>
      <c r="E57" s="387"/>
      <c r="F57" s="396"/>
      <c r="G57" s="229"/>
      <c r="H57" s="238"/>
    </row>
    <row r="58" spans="1:12" s="3" customFormat="1" ht="15.6" customHeight="1" x14ac:dyDescent="0.2">
      <c r="A58" s="235" t="s">
        <v>71</v>
      </c>
      <c r="B58" s="30">
        <v>52113</v>
      </c>
      <c r="C58" s="318"/>
      <c r="D58" s="307">
        <v>15</v>
      </c>
      <c r="E58" s="387">
        <v>92</v>
      </c>
      <c r="F58" s="396">
        <v>100</v>
      </c>
      <c r="G58" s="229"/>
      <c r="H58" s="238"/>
    </row>
    <row r="59" spans="1:12" s="3" customFormat="1" ht="15.6" customHeight="1" x14ac:dyDescent="0.2">
      <c r="A59" s="235" t="s">
        <v>72</v>
      </c>
      <c r="B59" s="30">
        <v>52114</v>
      </c>
      <c r="C59" s="318"/>
      <c r="D59" s="307"/>
      <c r="E59" s="387"/>
      <c r="F59" s="418"/>
      <c r="G59" s="229"/>
      <c r="H59" s="238"/>
    </row>
    <row r="60" spans="1:12" s="3" customFormat="1" ht="15.6" customHeight="1" x14ac:dyDescent="0.2">
      <c r="A60" s="235" t="s">
        <v>73</v>
      </c>
      <c r="B60" s="30">
        <v>52115</v>
      </c>
      <c r="C60" s="318"/>
      <c r="D60" s="307"/>
      <c r="E60" s="387"/>
      <c r="F60" s="418"/>
      <c r="G60" s="229"/>
      <c r="H60" s="238"/>
    </row>
    <row r="61" spans="1:12" s="3" customFormat="1" ht="15.6" customHeight="1" x14ac:dyDescent="0.2">
      <c r="A61" s="235" t="s">
        <v>74</v>
      </c>
      <c r="B61" s="30">
        <v>52116</v>
      </c>
      <c r="C61" s="318"/>
      <c r="D61" s="307"/>
      <c r="E61" s="387"/>
      <c r="F61" s="418"/>
      <c r="G61" s="229"/>
      <c r="H61" s="238"/>
    </row>
    <row r="62" spans="1:12" s="3" customFormat="1" ht="15.6" customHeight="1" x14ac:dyDescent="0.2">
      <c r="A62" s="235" t="s">
        <v>203</v>
      </c>
      <c r="B62" s="30">
        <v>52117</v>
      </c>
      <c r="C62" s="318"/>
      <c r="D62" s="307"/>
      <c r="E62" s="387"/>
      <c r="F62" s="418"/>
      <c r="G62" s="229"/>
      <c r="H62" s="238"/>
    </row>
    <row r="63" spans="1:12" s="3" customFormat="1" ht="15.6" customHeight="1" x14ac:dyDescent="0.2">
      <c r="A63" s="235" t="s">
        <v>75</v>
      </c>
      <c r="B63" s="30">
        <v>52120</v>
      </c>
      <c r="C63" s="318"/>
      <c r="D63" s="307"/>
      <c r="E63" s="387"/>
      <c r="F63" s="418"/>
      <c r="G63" s="229"/>
      <c r="H63" s="238"/>
    </row>
    <row r="64" spans="1:12" s="3" customFormat="1" ht="15.6" customHeight="1" x14ac:dyDescent="0.2">
      <c r="A64" s="235" t="s">
        <v>76</v>
      </c>
      <c r="B64" s="30">
        <v>52121</v>
      </c>
      <c r="C64" s="318"/>
      <c r="D64" s="307"/>
      <c r="E64" s="387"/>
      <c r="F64" s="418"/>
      <c r="G64" s="229"/>
      <c r="H64" s="238"/>
    </row>
    <row r="65" spans="1:8" s="3" customFormat="1" ht="15.6" customHeight="1" x14ac:dyDescent="0.2">
      <c r="A65" s="235" t="s">
        <v>77</v>
      </c>
      <c r="B65" s="30">
        <v>52122</v>
      </c>
      <c r="C65" s="318"/>
      <c r="D65" s="307"/>
      <c r="E65" s="387"/>
      <c r="F65" s="418"/>
      <c r="G65" s="229"/>
      <c r="H65" s="238"/>
    </row>
    <row r="66" spans="1:8" s="3" customFormat="1" ht="15.6" customHeight="1" x14ac:dyDescent="0.2">
      <c r="A66" s="235" t="s">
        <v>78</v>
      </c>
      <c r="B66" s="30">
        <v>52123</v>
      </c>
      <c r="C66" s="318"/>
      <c r="D66" s="307"/>
      <c r="E66" s="387"/>
      <c r="F66" s="418"/>
      <c r="G66" s="229"/>
      <c r="H66" s="238"/>
    </row>
    <row r="67" spans="1:8" s="3" customFormat="1" ht="15.6" customHeight="1" x14ac:dyDescent="0.2">
      <c r="A67" s="235" t="s">
        <v>79</v>
      </c>
      <c r="B67" s="30">
        <v>52125</v>
      </c>
      <c r="C67" s="318"/>
      <c r="D67" s="307"/>
      <c r="E67" s="387"/>
      <c r="F67" s="418"/>
      <c r="G67" s="229"/>
      <c r="H67" s="238"/>
    </row>
    <row r="68" spans="1:8" s="3" customFormat="1" ht="15.6" customHeight="1" x14ac:dyDescent="0.2">
      <c r="A68" s="235" t="s">
        <v>80</v>
      </c>
      <c r="B68" s="30">
        <v>52130</v>
      </c>
      <c r="C68" s="318"/>
      <c r="D68" s="307"/>
      <c r="E68" s="387"/>
      <c r="F68" s="418"/>
      <c r="G68" s="229"/>
      <c r="H68" s="238"/>
    </row>
    <row r="69" spans="1:8" s="3" customFormat="1" ht="15.6" customHeight="1" x14ac:dyDescent="0.2">
      <c r="A69" s="235" t="s">
        <v>81</v>
      </c>
      <c r="B69" s="30">
        <v>52131</v>
      </c>
      <c r="C69" s="318"/>
      <c r="D69" s="307"/>
      <c r="E69" s="387"/>
      <c r="F69" s="418"/>
      <c r="G69" s="229"/>
      <c r="H69" s="238"/>
    </row>
    <row r="70" spans="1:8" s="3" customFormat="1" ht="15.6" customHeight="1" x14ac:dyDescent="0.2">
      <c r="A70" s="235" t="s">
        <v>82</v>
      </c>
      <c r="B70" s="30">
        <v>52132</v>
      </c>
      <c r="C70" s="318"/>
      <c r="D70" s="307"/>
      <c r="E70" s="387"/>
      <c r="F70" s="418"/>
      <c r="G70" s="229"/>
      <c r="H70" s="238"/>
    </row>
    <row r="71" spans="1:8" s="3" customFormat="1" ht="15.6" customHeight="1" x14ac:dyDescent="0.2">
      <c r="A71" s="235" t="s">
        <v>83</v>
      </c>
      <c r="B71" s="30">
        <v>52133</v>
      </c>
      <c r="C71" s="318"/>
      <c r="D71" s="307"/>
      <c r="E71" s="387"/>
      <c r="F71" s="418"/>
      <c r="G71" s="229"/>
      <c r="H71" s="238"/>
    </row>
    <row r="72" spans="1:8" s="3" customFormat="1" ht="15.6" customHeight="1" x14ac:dyDescent="0.2">
      <c r="A72" s="235" t="str">
        <f>MPSB!A72</f>
        <v>Dohody - práce</v>
      </c>
      <c r="B72" s="30">
        <v>52191</v>
      </c>
      <c r="C72" s="318"/>
      <c r="D72" s="307"/>
      <c r="E72" s="387"/>
      <c r="F72" s="418"/>
      <c r="G72" s="229"/>
      <c r="H72" s="238"/>
    </row>
    <row r="73" spans="1:8" s="3" customFormat="1" ht="15.6" customHeight="1" x14ac:dyDescent="0.2">
      <c r="A73" s="235" t="str">
        <f>MPSB!A73</f>
        <v>Odmeny členom organ. spoločnosti</v>
      </c>
      <c r="B73" s="30">
        <f>MPSB!B73</f>
        <v>52310</v>
      </c>
      <c r="C73" s="318"/>
      <c r="D73" s="307"/>
      <c r="E73" s="387"/>
      <c r="F73" s="418"/>
      <c r="G73" s="229"/>
      <c r="H73" s="238"/>
    </row>
    <row r="74" spans="1:8" s="3" customFormat="1" ht="15.6" customHeight="1" x14ac:dyDescent="0.2">
      <c r="A74" s="235" t="s">
        <v>84</v>
      </c>
      <c r="B74" s="32" t="s">
        <v>85</v>
      </c>
      <c r="C74" s="319">
        <v>406</v>
      </c>
      <c r="D74" s="307">
        <v>566</v>
      </c>
      <c r="E74" s="387">
        <v>500</v>
      </c>
      <c r="F74" s="396">
        <v>500</v>
      </c>
      <c r="G74" s="229">
        <v>29</v>
      </c>
      <c r="H74" s="238"/>
    </row>
    <row r="75" spans="1:8" s="3" customFormat="1" ht="15.6" customHeight="1" x14ac:dyDescent="0.2">
      <c r="A75" s="235" t="s">
        <v>86</v>
      </c>
      <c r="B75" s="30" t="s">
        <v>87</v>
      </c>
      <c r="C75" s="318">
        <v>636</v>
      </c>
      <c r="D75" s="307">
        <v>1000</v>
      </c>
      <c r="E75" s="387">
        <v>1454</v>
      </c>
      <c r="F75" s="396">
        <v>1450</v>
      </c>
      <c r="G75" s="229">
        <v>46</v>
      </c>
      <c r="H75" s="238"/>
    </row>
    <row r="76" spans="1:8" s="3" customFormat="1" ht="15.6" customHeight="1" x14ac:dyDescent="0.2">
      <c r="A76" s="235" t="s">
        <v>88</v>
      </c>
      <c r="B76" s="30">
        <v>52710</v>
      </c>
      <c r="C76" s="318"/>
      <c r="D76" s="307"/>
      <c r="E76" s="387"/>
      <c r="F76" s="396"/>
      <c r="G76" s="229"/>
      <c r="H76" s="238"/>
    </row>
    <row r="77" spans="1:8" s="3" customFormat="1" ht="15.6" customHeight="1" x14ac:dyDescent="0.2">
      <c r="A77" s="235" t="s">
        <v>90</v>
      </c>
      <c r="B77" s="30">
        <v>52720</v>
      </c>
      <c r="C77" s="318">
        <v>50</v>
      </c>
      <c r="D77" s="307">
        <v>73</v>
      </c>
      <c r="E77" s="387">
        <v>102</v>
      </c>
      <c r="F77" s="396">
        <v>100</v>
      </c>
      <c r="G77" s="229">
        <v>4</v>
      </c>
      <c r="H77" s="238"/>
    </row>
    <row r="78" spans="1:8" s="3" customFormat="1" ht="15.6" customHeight="1" x14ac:dyDescent="0.2">
      <c r="A78" s="235" t="s">
        <v>89</v>
      </c>
      <c r="B78" s="30">
        <v>52730</v>
      </c>
      <c r="C78" s="318"/>
      <c r="D78" s="307"/>
      <c r="E78" s="387"/>
      <c r="F78" s="396"/>
      <c r="G78" s="229"/>
      <c r="H78" s="238"/>
    </row>
    <row r="79" spans="1:8" s="3" customFormat="1" ht="15.6" customHeight="1" x14ac:dyDescent="0.2">
      <c r="A79" s="235" t="s">
        <v>91</v>
      </c>
      <c r="B79" s="30">
        <v>52810</v>
      </c>
      <c r="C79" s="318"/>
      <c r="D79" s="307"/>
      <c r="E79" s="387"/>
      <c r="F79" s="418"/>
      <c r="G79" s="229"/>
      <c r="H79" s="238"/>
    </row>
    <row r="80" spans="1:8" s="3" customFormat="1" ht="15.6" customHeight="1" x14ac:dyDescent="0.2">
      <c r="A80" s="235" t="s">
        <v>92</v>
      </c>
      <c r="B80" s="30">
        <v>53110</v>
      </c>
      <c r="C80" s="318"/>
      <c r="D80" s="307"/>
      <c r="E80" s="387"/>
      <c r="F80" s="380"/>
      <c r="G80" s="229"/>
      <c r="H80" s="238"/>
    </row>
    <row r="81" spans="1:8" s="3" customFormat="1" ht="15.6" customHeight="1" x14ac:dyDescent="0.2">
      <c r="A81" s="235" t="s">
        <v>93</v>
      </c>
      <c r="B81" s="32" t="s">
        <v>94</v>
      </c>
      <c r="C81" s="319">
        <v>6</v>
      </c>
      <c r="D81" s="307">
        <v>153</v>
      </c>
      <c r="E81" s="387"/>
      <c r="F81" s="380"/>
      <c r="G81" s="229"/>
      <c r="H81" s="238"/>
    </row>
    <row r="82" spans="1:8" s="3" customFormat="1" ht="15.6" customHeight="1" x14ac:dyDescent="0.2">
      <c r="A82" s="235" t="s">
        <v>228</v>
      </c>
      <c r="B82" s="84">
        <v>54110</v>
      </c>
      <c r="C82" s="319"/>
      <c r="D82" s="307"/>
      <c r="E82" s="387"/>
      <c r="F82" s="380"/>
      <c r="G82" s="229"/>
      <c r="H82" s="238"/>
    </row>
    <row r="83" spans="1:8" s="3" customFormat="1" ht="15.6" customHeight="1" x14ac:dyDescent="0.2">
      <c r="A83" s="235" t="s">
        <v>96</v>
      </c>
      <c r="B83" s="30">
        <v>54312</v>
      </c>
      <c r="C83" s="318"/>
      <c r="D83" s="307"/>
      <c r="E83" s="387"/>
      <c r="F83" s="380"/>
      <c r="G83" s="229"/>
      <c r="H83" s="238"/>
    </row>
    <row r="84" spans="1:8" s="3" customFormat="1" ht="15.6" customHeight="1" x14ac:dyDescent="0.2">
      <c r="A84" s="235" t="s">
        <v>236</v>
      </c>
      <c r="B84" s="30">
        <f>MPSB!B84</f>
        <v>54410</v>
      </c>
      <c r="C84" s="318"/>
      <c r="D84" s="307"/>
      <c r="E84" s="387"/>
      <c r="F84" s="380"/>
      <c r="G84" s="229"/>
      <c r="H84" s="238"/>
    </row>
    <row r="85" spans="1:8" s="3" customFormat="1" ht="15.6" customHeight="1" x14ac:dyDescent="0.2">
      <c r="A85" s="235" t="s">
        <v>97</v>
      </c>
      <c r="B85" s="30">
        <v>54610</v>
      </c>
      <c r="C85" s="318"/>
      <c r="D85" s="307">
        <v>149</v>
      </c>
      <c r="E85" s="387"/>
      <c r="F85" s="380"/>
      <c r="G85" s="229"/>
      <c r="H85" s="238"/>
    </row>
    <row r="86" spans="1:8" s="3" customFormat="1" ht="15.6" customHeight="1" x14ac:dyDescent="0.2">
      <c r="A86" s="235" t="s">
        <v>98</v>
      </c>
      <c r="B86" s="30">
        <v>54510</v>
      </c>
      <c r="C86" s="318"/>
      <c r="D86" s="307"/>
      <c r="E86" s="387"/>
      <c r="F86" s="380"/>
      <c r="G86" s="229"/>
      <c r="H86" s="238"/>
    </row>
    <row r="87" spans="1:8" s="3" customFormat="1" ht="15.6" customHeight="1" x14ac:dyDescent="0.2">
      <c r="A87" s="235" t="s">
        <v>189</v>
      </c>
      <c r="B87" s="30">
        <v>54511</v>
      </c>
      <c r="C87" s="318"/>
      <c r="D87" s="307"/>
      <c r="E87" s="387"/>
      <c r="F87" s="380"/>
      <c r="G87" s="229"/>
      <c r="H87" s="238"/>
    </row>
    <row r="88" spans="1:8" s="3" customFormat="1" ht="15.6" customHeight="1" x14ac:dyDescent="0.2">
      <c r="A88" s="235" t="str">
        <f>MPSB!A88</f>
        <v>Ostatné prevádzkové náklady</v>
      </c>
      <c r="B88" s="251">
        <f>MPSB!B88</f>
        <v>54810</v>
      </c>
      <c r="C88" s="318"/>
      <c r="D88" s="307"/>
      <c r="E88" s="387"/>
      <c r="F88" s="380"/>
      <c r="G88" s="229"/>
      <c r="H88" s="238"/>
    </row>
    <row r="89" spans="1:8" s="3" customFormat="1" ht="15.6" customHeight="1" x14ac:dyDescent="0.2">
      <c r="A89" s="235" t="s">
        <v>99</v>
      </c>
      <c r="B89" s="30">
        <v>54812</v>
      </c>
      <c r="C89" s="318"/>
      <c r="D89" s="307"/>
      <c r="E89" s="387"/>
      <c r="F89" s="380"/>
      <c r="G89" s="229"/>
      <c r="H89" s="238"/>
    </row>
    <row r="90" spans="1:8" s="3" customFormat="1" ht="15.6" customHeight="1" x14ac:dyDescent="0.2">
      <c r="A90" s="235" t="s">
        <v>100</v>
      </c>
      <c r="B90" s="30">
        <v>54813</v>
      </c>
      <c r="C90" s="318"/>
      <c r="D90" s="307"/>
      <c r="E90" s="387"/>
      <c r="F90" s="380"/>
      <c r="G90" s="229"/>
      <c r="H90" s="238"/>
    </row>
    <row r="91" spans="1:8" s="3" customFormat="1" ht="15.6" customHeight="1" x14ac:dyDescent="0.2">
      <c r="A91" s="235" t="s">
        <v>101</v>
      </c>
      <c r="B91" s="30">
        <v>54910</v>
      </c>
      <c r="C91" s="318"/>
      <c r="D91" s="307"/>
      <c r="E91" s="387"/>
      <c r="F91" s="380"/>
      <c r="G91" s="229"/>
      <c r="H91" s="238"/>
    </row>
    <row r="92" spans="1:8" s="3" customFormat="1" ht="15.6" customHeight="1" x14ac:dyDescent="0.2">
      <c r="A92" s="235" t="s">
        <v>102</v>
      </c>
      <c r="B92" s="30">
        <v>54814</v>
      </c>
      <c r="C92" s="318">
        <v>685</v>
      </c>
      <c r="D92" s="307">
        <v>212</v>
      </c>
      <c r="E92" s="387">
        <v>493</v>
      </c>
      <c r="F92" s="380">
        <v>600</v>
      </c>
      <c r="G92" s="229"/>
      <c r="H92" s="238" t="s">
        <v>166</v>
      </c>
    </row>
    <row r="93" spans="1:8" s="3" customFormat="1" ht="15.6" customHeight="1" x14ac:dyDescent="0.2">
      <c r="A93" s="235" t="s">
        <v>103</v>
      </c>
      <c r="B93" s="30">
        <v>55111</v>
      </c>
      <c r="C93" s="318"/>
      <c r="D93" s="307"/>
      <c r="E93" s="387"/>
      <c r="F93" s="380"/>
      <c r="G93" s="229"/>
      <c r="H93" s="238"/>
    </row>
    <row r="94" spans="1:8" s="3" customFormat="1" ht="15.6" customHeight="1" x14ac:dyDescent="0.2">
      <c r="A94" s="235" t="s">
        <v>105</v>
      </c>
      <c r="B94" s="32" t="s">
        <v>106</v>
      </c>
      <c r="C94" s="319"/>
      <c r="D94" s="307"/>
      <c r="E94" s="387"/>
      <c r="F94" s="380"/>
      <c r="G94" s="229"/>
      <c r="H94" s="238"/>
    </row>
    <row r="95" spans="1:8" s="3" customFormat="1" ht="15.6" customHeight="1" x14ac:dyDescent="0.2">
      <c r="A95" s="237" t="s">
        <v>152</v>
      </c>
      <c r="B95" s="84">
        <v>56210</v>
      </c>
      <c r="C95" s="319"/>
      <c r="D95" s="307"/>
      <c r="E95" s="387"/>
      <c r="F95" s="380"/>
      <c r="G95" s="229"/>
      <c r="H95" s="238"/>
    </row>
    <row r="96" spans="1:8" s="3" customFormat="1" ht="15.6" customHeight="1" x14ac:dyDescent="0.2">
      <c r="A96" s="237" t="s">
        <v>108</v>
      </c>
      <c r="B96" s="86">
        <v>56211</v>
      </c>
      <c r="C96" s="318"/>
      <c r="D96" s="307"/>
      <c r="E96" s="387"/>
      <c r="F96" s="380"/>
      <c r="G96" s="229"/>
      <c r="H96" s="238"/>
    </row>
    <row r="97" spans="1:8" s="3" customFormat="1" ht="15.6" customHeight="1" x14ac:dyDescent="0.2">
      <c r="A97" s="235" t="s">
        <v>109</v>
      </c>
      <c r="B97" s="30">
        <v>56212</v>
      </c>
      <c r="C97" s="318"/>
      <c r="D97" s="307"/>
      <c r="E97" s="387"/>
      <c r="F97" s="380"/>
      <c r="G97" s="229"/>
      <c r="H97" s="238"/>
    </row>
    <row r="98" spans="1:8" s="3" customFormat="1" ht="15.6" customHeight="1" x14ac:dyDescent="0.2">
      <c r="A98" s="235" t="s">
        <v>110</v>
      </c>
      <c r="B98" s="32" t="s">
        <v>111</v>
      </c>
      <c r="C98" s="319"/>
      <c r="D98" s="307"/>
      <c r="E98" s="387"/>
      <c r="F98" s="380"/>
      <c r="G98" s="229"/>
      <c r="H98" s="238"/>
    </row>
    <row r="99" spans="1:8" s="3" customFormat="1" ht="15.6" customHeight="1" x14ac:dyDescent="0.2">
      <c r="A99" s="235" t="s">
        <v>112</v>
      </c>
      <c r="B99" s="30">
        <v>56820</v>
      </c>
      <c r="C99" s="318"/>
      <c r="D99" s="307"/>
      <c r="E99" s="387"/>
      <c r="F99" s="380"/>
      <c r="G99" s="229"/>
      <c r="H99" s="238"/>
    </row>
    <row r="100" spans="1:8" s="3" customFormat="1" ht="15.6" customHeight="1" x14ac:dyDescent="0.2">
      <c r="A100" s="235" t="str">
        <f>MPSB!A100</f>
        <v>Poistné majetok a stroje</v>
      </c>
      <c r="B100" s="30">
        <f>MPSB!B100</f>
        <v>56821</v>
      </c>
      <c r="C100" s="318"/>
      <c r="D100" s="307"/>
      <c r="E100" s="387"/>
      <c r="F100" s="380"/>
      <c r="G100" s="229"/>
      <c r="H100" s="238"/>
    </row>
    <row r="101" spans="1:8" s="3" customFormat="1" ht="15.6" customHeight="1" x14ac:dyDescent="0.2">
      <c r="A101" s="235" t="s">
        <v>114</v>
      </c>
      <c r="B101" s="30">
        <v>56830</v>
      </c>
      <c r="C101" s="318"/>
      <c r="D101" s="307"/>
      <c r="E101" s="387"/>
      <c r="F101" s="380"/>
      <c r="G101" s="229"/>
      <c r="H101" s="238"/>
    </row>
    <row r="102" spans="1:8" s="3" customFormat="1" ht="15.6" customHeight="1" x14ac:dyDescent="0.2">
      <c r="A102" s="235" t="s">
        <v>115</v>
      </c>
      <c r="B102" s="30">
        <v>56840</v>
      </c>
      <c r="C102" s="318"/>
      <c r="D102" s="307"/>
      <c r="E102" s="387"/>
      <c r="F102" s="380"/>
      <c r="G102" s="229"/>
      <c r="H102" s="238"/>
    </row>
    <row r="103" spans="1:8" s="3" customFormat="1" ht="15.6" customHeight="1" x14ac:dyDescent="0.2">
      <c r="A103" s="235" t="s">
        <v>116</v>
      </c>
      <c r="B103" s="30">
        <v>56850</v>
      </c>
      <c r="C103" s="318"/>
      <c r="D103" s="307"/>
      <c r="E103" s="387"/>
      <c r="F103" s="380"/>
      <c r="G103" s="229"/>
      <c r="H103" s="238"/>
    </row>
    <row r="104" spans="1:8" s="3" customFormat="1" ht="15.6" customHeight="1" thickBot="1" x14ac:dyDescent="0.25">
      <c r="A104" s="283" t="str">
        <f>MPSB!A104</f>
        <v>Daň z prijmov PO</v>
      </c>
      <c r="B104" s="281"/>
      <c r="C104" s="322"/>
      <c r="D104" s="323"/>
      <c r="E104" s="425"/>
      <c r="F104" s="420"/>
      <c r="G104" s="368"/>
      <c r="H104" s="272"/>
    </row>
    <row r="105" spans="1:8" s="3" customFormat="1" ht="15.6" customHeight="1" thickTop="1" x14ac:dyDescent="0.2">
      <c r="A105" s="242" t="s">
        <v>117</v>
      </c>
      <c r="B105" s="48" t="str">
        <f>MPSB!A104</f>
        <v>Daň z prijmov PO</v>
      </c>
      <c r="C105" s="191">
        <f>SUM(C5:C51,C73:C103)</f>
        <v>14837</v>
      </c>
      <c r="D105" s="82">
        <f>SUM(D5:D51,D73:D103)</f>
        <v>13460</v>
      </c>
      <c r="E105" s="352">
        <f>SUM(E5:E51,E73:E103)</f>
        <v>19118</v>
      </c>
      <c r="F105" s="344">
        <f>SUM(F5:F51,F73:F103)</f>
        <v>19412</v>
      </c>
      <c r="G105" s="344">
        <f>SUM(G5:G51,G73:G103)</f>
        <v>3184</v>
      </c>
      <c r="H105" s="243"/>
    </row>
    <row r="106" spans="1:8" s="3" customFormat="1" ht="15.6" customHeight="1" x14ac:dyDescent="0.2">
      <c r="A106" s="244" t="s">
        <v>155</v>
      </c>
      <c r="B106" s="36"/>
      <c r="C106" s="192">
        <f>C105*'99-ústredie'!C106</f>
        <v>2214.6955565999792</v>
      </c>
      <c r="D106" s="37">
        <f>D105*'99-ústredie'!D106</f>
        <v>1272.4768795317079</v>
      </c>
      <c r="E106" s="359">
        <f>E105*'99-ústredie'!E106</f>
        <v>1581.7907292733914</v>
      </c>
      <c r="F106" s="421">
        <f>F105*'99-ústredie'!F106</f>
        <v>1577.8623779088512</v>
      </c>
      <c r="G106" s="421">
        <f>G105*'99-ústredie'!G106</f>
        <v>400.98350090705043</v>
      </c>
      <c r="H106" s="245">
        <f>'99-ústredie'!D106</f>
        <v>9.4537658211865369E-2</v>
      </c>
    </row>
    <row r="107" spans="1:8" s="3" customFormat="1" ht="15.6" customHeight="1" thickBot="1" x14ac:dyDescent="0.25">
      <c r="A107" s="128" t="str">
        <f>MPSB!A107</f>
        <v>Náklady spolu s réžiou</v>
      </c>
      <c r="B107" s="120"/>
      <c r="C107" s="246">
        <f>SUM(C105:C106)</f>
        <v>17051.695556599978</v>
      </c>
      <c r="D107" s="247">
        <f>SUM(D105:D106)</f>
        <v>14732.476879531709</v>
      </c>
      <c r="E107" s="405">
        <f t="shared" ref="E107:G107" si="1">SUM(E105:E106)</f>
        <v>20699.790729273391</v>
      </c>
      <c r="F107" s="400">
        <f t="shared" si="1"/>
        <v>20989.862377908852</v>
      </c>
      <c r="G107" s="400">
        <f t="shared" si="1"/>
        <v>3584.9835009070503</v>
      </c>
      <c r="H107" s="248"/>
    </row>
    <row r="108" spans="1:8" s="3" customFormat="1" ht="37.5" customHeight="1" x14ac:dyDescent="0.2">
      <c r="A108" s="41"/>
      <c r="B108" s="19"/>
      <c r="C108" s="40"/>
      <c r="D108" s="76"/>
      <c r="E108" s="76"/>
      <c r="F108" s="76"/>
      <c r="G108" s="76"/>
      <c r="H108" s="29"/>
    </row>
    <row r="109" spans="1:8" s="3" customFormat="1" ht="16.5" customHeight="1" thickBot="1" x14ac:dyDescent="0.25">
      <c r="A109" s="41"/>
      <c r="B109" s="50" t="s">
        <v>149</v>
      </c>
      <c r="C109" s="74"/>
      <c r="D109" s="19"/>
      <c r="E109" s="19"/>
      <c r="F109" s="19"/>
      <c r="G109" s="19"/>
      <c r="H109" s="29"/>
    </row>
    <row r="110" spans="1:8" s="3" customFormat="1" ht="25.9" customHeight="1" thickTop="1" thickBot="1" x14ac:dyDescent="0.25">
      <c r="A110" s="14" t="s">
        <v>119</v>
      </c>
      <c r="B110" s="15" t="s">
        <v>3</v>
      </c>
      <c r="C110" s="326" t="str">
        <f>MPSB!C110</f>
        <v>Skutočnosť 2014</v>
      </c>
      <c r="D110" s="327" t="str">
        <f>MPSB!D110</f>
        <v>Skutočnosť 2015</v>
      </c>
      <c r="E110" s="385" t="str">
        <f>MPSB!E110</f>
        <v>Stutočnosť2016</v>
      </c>
      <c r="F110" s="435" t="s">
        <v>248</v>
      </c>
      <c r="G110" s="337" t="str">
        <f>MPSB!G110</f>
        <v>Plnenie 2017</v>
      </c>
      <c r="H110" s="96" t="s">
        <v>144</v>
      </c>
    </row>
    <row r="111" spans="1:8" s="3" customFormat="1" ht="15.6" customHeight="1" thickTop="1" x14ac:dyDescent="0.2">
      <c r="A111" s="65" t="s">
        <v>120</v>
      </c>
      <c r="B111" s="44">
        <v>60108</v>
      </c>
      <c r="C111" s="317"/>
      <c r="D111" s="314"/>
      <c r="E111" s="408"/>
      <c r="F111" s="406"/>
      <c r="G111" s="374"/>
      <c r="H111" s="101"/>
    </row>
    <row r="112" spans="1:8" s="3" customFormat="1" ht="15.6" customHeight="1" x14ac:dyDescent="0.2">
      <c r="A112" s="54" t="s">
        <v>121</v>
      </c>
      <c r="B112" s="30">
        <v>60109</v>
      </c>
      <c r="C112" s="318"/>
      <c r="D112" s="307"/>
      <c r="E112" s="387"/>
      <c r="F112" s="380"/>
      <c r="G112" s="229"/>
      <c r="H112" s="98"/>
    </row>
    <row r="113" spans="1:8" s="3" customFormat="1" ht="15.6" customHeight="1" x14ac:dyDescent="0.2">
      <c r="A113" s="54" t="s">
        <v>122</v>
      </c>
      <c r="B113" s="30">
        <v>60110</v>
      </c>
      <c r="C113" s="318"/>
      <c r="D113" s="307"/>
      <c r="E113" s="387"/>
      <c r="F113" s="380"/>
      <c r="G113" s="229"/>
      <c r="H113" s="98"/>
    </row>
    <row r="114" spans="1:8" s="3" customFormat="1" ht="15.6" customHeight="1" x14ac:dyDescent="0.2">
      <c r="A114" s="54" t="s">
        <v>123</v>
      </c>
      <c r="B114" s="30">
        <v>60113</v>
      </c>
      <c r="C114" s="318"/>
      <c r="D114" s="307"/>
      <c r="E114" s="387"/>
      <c r="F114" s="380"/>
      <c r="G114" s="229"/>
      <c r="H114" s="98"/>
    </row>
    <row r="115" spans="1:8" s="3" customFormat="1" ht="15.6" customHeight="1" x14ac:dyDescent="0.2">
      <c r="A115" s="54" t="s">
        <v>124</v>
      </c>
      <c r="B115" s="30">
        <v>60114</v>
      </c>
      <c r="C115" s="318"/>
      <c r="D115" s="307"/>
      <c r="E115" s="387"/>
      <c r="F115" s="380"/>
      <c r="G115" s="229"/>
      <c r="H115" s="98"/>
    </row>
    <row r="116" spans="1:8" s="3" customFormat="1" ht="15.6" customHeight="1" x14ac:dyDescent="0.2">
      <c r="A116" s="54" t="s">
        <v>125</v>
      </c>
      <c r="B116" s="30">
        <v>60199</v>
      </c>
      <c r="C116" s="318">
        <v>9641</v>
      </c>
      <c r="D116" s="307">
        <v>7290</v>
      </c>
      <c r="E116" s="387">
        <v>9131</v>
      </c>
      <c r="F116" s="380">
        <v>10000</v>
      </c>
      <c r="G116" s="229"/>
      <c r="H116" s="98" t="s">
        <v>127</v>
      </c>
    </row>
    <row r="117" spans="1:8" s="3" customFormat="1" ht="15.6" customHeight="1" x14ac:dyDescent="0.2">
      <c r="A117" s="54" t="str">
        <f>MPSB!A117</f>
        <v xml:space="preserve">Tržby separovaný zber </v>
      </c>
      <c r="B117" s="30">
        <v>60209</v>
      </c>
      <c r="C117" s="318"/>
      <c r="D117" s="307"/>
      <c r="E117" s="387"/>
      <c r="F117" s="380"/>
      <c r="G117" s="229"/>
      <c r="H117" s="98"/>
    </row>
    <row r="118" spans="1:8" s="3" customFormat="1" ht="15.6" customHeight="1" x14ac:dyDescent="0.2">
      <c r="A118" s="54" t="str">
        <f>MPSB!A118</f>
        <v>Tržby za služby</v>
      </c>
      <c r="B118" s="30">
        <v>60210</v>
      </c>
      <c r="C118" s="318"/>
      <c r="D118" s="307"/>
      <c r="E118" s="387"/>
      <c r="F118" s="380"/>
      <c r="G118" s="229"/>
      <c r="H118" s="98"/>
    </row>
    <row r="119" spans="1:8" s="3" customFormat="1" ht="15.6" customHeight="1" x14ac:dyDescent="0.2">
      <c r="A119" s="54" t="str">
        <f>MPSB!A119</f>
        <v>Tržby za dopravu</v>
      </c>
      <c r="B119" s="30">
        <v>60211</v>
      </c>
      <c r="C119" s="318"/>
      <c r="D119" s="307"/>
      <c r="E119" s="387"/>
      <c r="F119" s="380"/>
      <c r="G119" s="229"/>
      <c r="H119" s="98"/>
    </row>
    <row r="120" spans="1:8" s="3" customFormat="1" ht="15.6" customHeight="1" x14ac:dyDescent="0.2">
      <c r="A120" s="54" t="str">
        <f>MPSB!A120</f>
        <v>Tržby za služby ostatné</v>
      </c>
      <c r="B120" s="32">
        <v>60212</v>
      </c>
      <c r="C120" s="319"/>
      <c r="D120" s="307"/>
      <c r="E120" s="387"/>
      <c r="F120" s="380"/>
      <c r="G120" s="229"/>
      <c r="H120" s="98"/>
    </row>
    <row r="121" spans="1:8" s="3" customFormat="1" ht="15.6" customHeight="1" x14ac:dyDescent="0.2">
      <c r="A121" s="83" t="s">
        <v>153</v>
      </c>
      <c r="B121" s="84">
        <v>60213</v>
      </c>
      <c r="C121" s="319"/>
      <c r="D121" s="307"/>
      <c r="E121" s="387"/>
      <c r="F121" s="380"/>
      <c r="G121" s="229"/>
      <c r="H121" s="97"/>
    </row>
    <row r="122" spans="1:8" s="3" customFormat="1" ht="15.6" customHeight="1" x14ac:dyDescent="0.2">
      <c r="A122" s="83" t="s">
        <v>129</v>
      </c>
      <c r="B122" s="86">
        <v>60214</v>
      </c>
      <c r="C122" s="318">
        <v>1631</v>
      </c>
      <c r="D122" s="307">
        <v>2458</v>
      </c>
      <c r="E122" s="387">
        <v>2283</v>
      </c>
      <c r="F122" s="380">
        <v>2500</v>
      </c>
      <c r="G122" s="229"/>
      <c r="H122" s="97"/>
    </row>
    <row r="123" spans="1:8" s="3" customFormat="1" ht="15.6" customHeight="1" x14ac:dyDescent="0.2">
      <c r="A123" s="83" t="s">
        <v>131</v>
      </c>
      <c r="B123" s="86">
        <v>60215</v>
      </c>
      <c r="C123" s="318">
        <v>4501</v>
      </c>
      <c r="D123" s="307">
        <v>4864</v>
      </c>
      <c r="E123" s="387">
        <v>9098</v>
      </c>
      <c r="F123" s="380">
        <v>9000</v>
      </c>
      <c r="G123" s="229"/>
      <c r="H123" s="97" t="s">
        <v>132</v>
      </c>
    </row>
    <row r="124" spans="1:8" s="3" customFormat="1" ht="15.6" customHeight="1" x14ac:dyDescent="0.2">
      <c r="A124" s="83" t="s">
        <v>133</v>
      </c>
      <c r="B124" s="86">
        <v>60216</v>
      </c>
      <c r="C124" s="318"/>
      <c r="D124" s="307"/>
      <c r="E124" s="387"/>
      <c r="F124" s="380"/>
      <c r="G124" s="229"/>
      <c r="H124" s="97"/>
    </row>
    <row r="125" spans="1:8" s="3" customFormat="1" ht="15.6" customHeight="1" x14ac:dyDescent="0.2">
      <c r="A125" s="83" t="s">
        <v>151</v>
      </c>
      <c r="B125" s="86">
        <v>60218</v>
      </c>
      <c r="C125" s="318"/>
      <c r="D125" s="307"/>
      <c r="E125" s="387"/>
      <c r="F125" s="380"/>
      <c r="G125" s="229"/>
      <c r="H125" s="97"/>
    </row>
    <row r="126" spans="1:8" s="3" customFormat="1" ht="15.6" customHeight="1" x14ac:dyDescent="0.2">
      <c r="A126" s="54" t="s">
        <v>134</v>
      </c>
      <c r="B126" s="30">
        <v>60220</v>
      </c>
      <c r="C126" s="318"/>
      <c r="D126" s="307"/>
      <c r="E126" s="387"/>
      <c r="F126" s="380"/>
      <c r="G126" s="229"/>
      <c r="H126" s="98"/>
    </row>
    <row r="127" spans="1:8" s="3" customFormat="1" ht="15.6" customHeight="1" x14ac:dyDescent="0.2">
      <c r="A127" s="54" t="s">
        <v>136</v>
      </c>
      <c r="B127" s="30">
        <v>60299</v>
      </c>
      <c r="C127" s="318"/>
      <c r="D127" s="307"/>
      <c r="E127" s="387"/>
      <c r="F127" s="380"/>
      <c r="G127" s="229"/>
      <c r="H127" s="98"/>
    </row>
    <row r="128" spans="1:8" s="3" customFormat="1" ht="15.6" customHeight="1" x14ac:dyDescent="0.2">
      <c r="A128" s="54" t="str">
        <f>MPSB!A128</f>
        <v>Tržby za tovar</v>
      </c>
      <c r="B128" s="30">
        <f>MPSB!B128</f>
        <v>60410</v>
      </c>
      <c r="C128" s="318"/>
      <c r="D128" s="307"/>
      <c r="E128" s="387"/>
      <c r="F128" s="380"/>
      <c r="G128" s="229"/>
      <c r="H128" s="98"/>
    </row>
    <row r="129" spans="1:8" s="3" customFormat="1" ht="15.6" customHeight="1" x14ac:dyDescent="0.2">
      <c r="A129" s="54" t="s">
        <v>137</v>
      </c>
      <c r="B129" s="30">
        <v>61110</v>
      </c>
      <c r="C129" s="318"/>
      <c r="D129" s="307"/>
      <c r="E129" s="387"/>
      <c r="F129" s="380"/>
      <c r="G129" s="229"/>
      <c r="H129" s="98"/>
    </row>
    <row r="130" spans="1:8" s="3" customFormat="1" ht="15.6" customHeight="1" x14ac:dyDescent="0.2">
      <c r="A130" s="54" t="s">
        <v>138</v>
      </c>
      <c r="B130" s="30">
        <v>61111</v>
      </c>
      <c r="C130" s="318"/>
      <c r="D130" s="307"/>
      <c r="E130" s="387"/>
      <c r="F130" s="380"/>
      <c r="G130" s="229"/>
      <c r="H130" s="98"/>
    </row>
    <row r="131" spans="1:8" s="3" customFormat="1" ht="15.6" customHeight="1" x14ac:dyDescent="0.2">
      <c r="A131" s="54" t="s">
        <v>180</v>
      </c>
      <c r="B131" s="30">
        <v>64110</v>
      </c>
      <c r="C131" s="318"/>
      <c r="D131" s="307"/>
      <c r="E131" s="387"/>
      <c r="F131" s="380"/>
      <c r="G131" s="229"/>
      <c r="H131" s="98"/>
    </row>
    <row r="132" spans="1:8" s="3" customFormat="1" ht="15.6" customHeight="1" x14ac:dyDescent="0.2">
      <c r="A132" s="83" t="s">
        <v>229</v>
      </c>
      <c r="B132" s="86">
        <v>64510</v>
      </c>
      <c r="C132" s="318"/>
      <c r="D132" s="307"/>
      <c r="E132" s="387"/>
      <c r="F132" s="380"/>
      <c r="G132" s="229"/>
      <c r="H132" s="98"/>
    </row>
    <row r="133" spans="1:8" s="3" customFormat="1" ht="15.6" customHeight="1" x14ac:dyDescent="0.2">
      <c r="A133" s="54" t="s">
        <v>139</v>
      </c>
      <c r="B133" s="32" t="s">
        <v>140</v>
      </c>
      <c r="C133" s="319"/>
      <c r="D133" s="307"/>
      <c r="E133" s="387"/>
      <c r="F133" s="380"/>
      <c r="G133" s="229"/>
      <c r="H133" s="98"/>
    </row>
    <row r="134" spans="1:8" s="3" customFormat="1" ht="15.6" customHeight="1" x14ac:dyDescent="0.2">
      <c r="A134" s="54" t="s">
        <v>227</v>
      </c>
      <c r="B134" s="32">
        <v>64808</v>
      </c>
      <c r="C134" s="319"/>
      <c r="D134" s="307"/>
      <c r="E134" s="387"/>
      <c r="F134" s="380"/>
      <c r="G134" s="229"/>
      <c r="H134" s="98"/>
    </row>
    <row r="135" spans="1:8" s="3" customFormat="1" ht="15.6" customHeight="1" x14ac:dyDescent="0.2">
      <c r="A135" s="54" t="s">
        <v>237</v>
      </c>
      <c r="B135" s="32">
        <f>MPSB!B135</f>
        <v>64811</v>
      </c>
      <c r="C135" s="319"/>
      <c r="D135" s="307"/>
      <c r="E135" s="387"/>
      <c r="F135" s="380"/>
      <c r="G135" s="229"/>
      <c r="H135" s="98"/>
    </row>
    <row r="136" spans="1:8" s="3" customFormat="1" ht="15.6" customHeight="1" x14ac:dyDescent="0.2">
      <c r="A136" s="54" t="str">
        <f>MPSB!A136</f>
        <v>Tržby ostatné-dotácie z EÚ</v>
      </c>
      <c r="B136" s="32">
        <f>MPSB!B136</f>
        <v>64830</v>
      </c>
      <c r="C136" s="319"/>
      <c r="D136" s="307"/>
      <c r="E136" s="387"/>
      <c r="F136" s="380"/>
      <c r="G136" s="229"/>
      <c r="H136" s="98"/>
    </row>
    <row r="137" spans="1:8" s="3" customFormat="1" ht="15.6" customHeight="1" x14ac:dyDescent="0.2">
      <c r="A137" s="54" t="str">
        <f>MPSB!A137</f>
        <v>Bankové úroky - zdanené</v>
      </c>
      <c r="B137" s="30">
        <v>66210</v>
      </c>
      <c r="C137" s="318"/>
      <c r="D137" s="307"/>
      <c r="E137" s="387"/>
      <c r="F137" s="380"/>
      <c r="G137" s="229"/>
      <c r="H137" s="98"/>
    </row>
    <row r="138" spans="1:8" s="3" customFormat="1" ht="15.6" customHeight="1" x14ac:dyDescent="0.2">
      <c r="A138" s="54" t="str">
        <f>MPSB!A138</f>
        <v>Bankové úroky -  nezdanené</v>
      </c>
      <c r="B138" s="30">
        <f>MPSB!B138</f>
        <v>66211</v>
      </c>
      <c r="C138" s="318"/>
      <c r="D138" s="307"/>
      <c r="E138" s="387"/>
      <c r="F138" s="380"/>
      <c r="G138" s="229"/>
      <c r="H138" s="98"/>
    </row>
    <row r="139" spans="1:8" s="3" customFormat="1" ht="15.6" customHeight="1" thickBot="1" x14ac:dyDescent="0.25">
      <c r="A139" s="66" t="s">
        <v>141</v>
      </c>
      <c r="B139" s="46">
        <v>68410</v>
      </c>
      <c r="C139" s="324"/>
      <c r="D139" s="311"/>
      <c r="E139" s="388"/>
      <c r="F139" s="381"/>
      <c r="G139" s="369"/>
      <c r="H139" s="99"/>
    </row>
    <row r="140" spans="1:8" s="3" customFormat="1" ht="15.6" customHeight="1" thickTop="1" x14ac:dyDescent="0.2">
      <c r="A140" s="67" t="s">
        <v>142</v>
      </c>
      <c r="B140" s="48"/>
      <c r="C140" s="191">
        <f>SUM(C111:C139)</f>
        <v>15773</v>
      </c>
      <c r="D140" s="82">
        <f>SUM(D111:D139)</f>
        <v>14612</v>
      </c>
      <c r="E140" s="352">
        <f>SUM(E111:E139)</f>
        <v>20512</v>
      </c>
      <c r="F140" s="344">
        <f>SUM(F111:F139)</f>
        <v>21500</v>
      </c>
      <c r="G140" s="344">
        <f>SUM(G111:G139)</f>
        <v>0</v>
      </c>
      <c r="H140" s="100"/>
    </row>
    <row r="141" spans="1:8" s="3" customFormat="1" ht="15.6" customHeight="1" x14ac:dyDescent="0.2">
      <c r="A141" s="118" t="s">
        <v>169</v>
      </c>
      <c r="B141" s="119"/>
      <c r="C141" s="222">
        <f>C140-C105</f>
        <v>936</v>
      </c>
      <c r="D141" s="227">
        <f>D140-D105</f>
        <v>1152</v>
      </c>
      <c r="E141" s="437">
        <f>E140-E105</f>
        <v>1394</v>
      </c>
      <c r="F141" s="436">
        <f>F140-F105</f>
        <v>2088</v>
      </c>
      <c r="G141" s="431">
        <f>G140-G105</f>
        <v>-3184</v>
      </c>
      <c r="H141" s="129"/>
    </row>
    <row r="142" spans="1:8" s="3" customFormat="1" ht="15.6" customHeight="1" thickBot="1" x14ac:dyDescent="0.25">
      <c r="A142" s="120" t="s">
        <v>168</v>
      </c>
      <c r="B142" s="121"/>
      <c r="C142" s="250">
        <f>C140-C107</f>
        <v>-1278.6955565999779</v>
      </c>
      <c r="D142" s="218">
        <f>D140-D107</f>
        <v>-120.47687953170862</v>
      </c>
      <c r="E142" s="410">
        <f>E140-E107</f>
        <v>-187.79072927339075</v>
      </c>
      <c r="F142" s="225">
        <f>F140-F107</f>
        <v>510.13762209114793</v>
      </c>
      <c r="G142" s="427">
        <f>G140-G107</f>
        <v>-3584.9835009070503</v>
      </c>
      <c r="H142" s="122"/>
    </row>
    <row r="143" spans="1:8" s="3" customFormat="1" ht="15.6" customHeight="1" x14ac:dyDescent="0.2">
      <c r="A143" s="19"/>
      <c r="B143" s="19"/>
      <c r="C143" s="40"/>
      <c r="D143" s="29"/>
      <c r="E143" s="29"/>
      <c r="F143" s="29"/>
      <c r="G143" s="29"/>
      <c r="H143" s="29"/>
    </row>
    <row r="144" spans="1:8" s="3" customFormat="1" ht="15.6" customHeight="1" x14ac:dyDescent="0.2">
      <c r="A144" s="19" t="str">
        <f>+MPSB!A144</f>
        <v>Vypracovala vedúca ES Mgr. Jana Zuberecová</v>
      </c>
      <c r="B144" s="19"/>
      <c r="C144" s="40"/>
      <c r="D144" s="29"/>
      <c r="E144" s="29"/>
      <c r="F144" s="29"/>
      <c r="G144" s="29"/>
      <c r="H144" s="29" t="str">
        <f>MPSB!H144</f>
        <v>Bc. Peter Novajovský</v>
      </c>
    </row>
    <row r="145" spans="1:8" s="3" customFormat="1" ht="15.6" customHeight="1" x14ac:dyDescent="0.2">
      <c r="A145" s="19" t="str">
        <f>+MPSB!A145</f>
        <v>V Spišskej Belej 04.04.2017</v>
      </c>
      <c r="B145" s="19"/>
      <c r="C145" s="40"/>
      <c r="D145" s="29"/>
      <c r="E145" s="29"/>
      <c r="F145" s="29"/>
      <c r="G145" s="29"/>
      <c r="H145" s="29" t="str">
        <f>MPSB!H145</f>
        <v>Konateľ spoločnosti</v>
      </c>
    </row>
    <row r="146" spans="1:8" s="3" customFormat="1" ht="15.6" customHeight="1" x14ac:dyDescent="0.2">
      <c r="A146" s="19"/>
      <c r="B146" s="19"/>
      <c r="C146" s="40"/>
      <c r="D146" s="29"/>
      <c r="E146" s="29"/>
      <c r="F146" s="29"/>
      <c r="G146" s="29"/>
      <c r="H146" s="29"/>
    </row>
    <row r="147" spans="1:8" s="8" customFormat="1" ht="15.6" customHeight="1" x14ac:dyDescent="0.2">
      <c r="A147" s="7"/>
      <c r="B147" s="7"/>
      <c r="C147" s="196"/>
      <c r="D147" s="9"/>
      <c r="E147" s="9"/>
      <c r="F147" s="9"/>
      <c r="G147" s="9"/>
      <c r="H147" s="104"/>
    </row>
    <row r="148" spans="1:8" s="8" customFormat="1" ht="15.6" customHeight="1" x14ac:dyDescent="0.2">
      <c r="A148" s="7"/>
      <c r="B148" s="7"/>
      <c r="C148" s="196"/>
      <c r="D148" s="9"/>
      <c r="E148" s="9"/>
      <c r="F148" s="9"/>
      <c r="G148" s="9"/>
      <c r="H148" s="104"/>
    </row>
    <row r="149" spans="1:8" s="8" customFormat="1" ht="15.6" customHeight="1" x14ac:dyDescent="0.2">
      <c r="A149" s="7"/>
      <c r="B149" s="7"/>
      <c r="C149" s="196"/>
      <c r="D149" s="9"/>
      <c r="E149" s="9"/>
      <c r="F149" s="9"/>
      <c r="G149" s="9"/>
      <c r="H149" s="104"/>
    </row>
    <row r="150" spans="1:8" s="8" customFormat="1" ht="15.6" customHeight="1" x14ac:dyDescent="0.2">
      <c r="A150" s="7"/>
      <c r="B150" s="7"/>
      <c r="C150" s="196"/>
      <c r="D150" s="9"/>
      <c r="E150" s="9"/>
      <c r="F150" s="9"/>
      <c r="G150" s="9"/>
      <c r="H150" s="104"/>
    </row>
    <row r="151" spans="1:8" s="8" customFormat="1" ht="15.6" customHeight="1" x14ac:dyDescent="0.2">
      <c r="A151" s="7"/>
      <c r="B151" s="7"/>
      <c r="C151" s="196"/>
      <c r="D151" s="9"/>
      <c r="E151" s="9"/>
      <c r="F151" s="9"/>
      <c r="G151" s="9"/>
      <c r="H151" s="104"/>
    </row>
    <row r="152" spans="1:8" s="8" customFormat="1" ht="15.6" customHeight="1" x14ac:dyDescent="0.2">
      <c r="A152" s="7"/>
      <c r="B152" s="7"/>
      <c r="C152" s="196"/>
      <c r="D152" s="9"/>
      <c r="E152" s="9"/>
      <c r="F152" s="9"/>
      <c r="G152" s="9"/>
      <c r="H152" s="104"/>
    </row>
    <row r="153" spans="1:8" ht="15.6" customHeight="1" x14ac:dyDescent="0.2">
      <c r="A153" s="1"/>
      <c r="B153" s="1"/>
      <c r="C153" s="2"/>
    </row>
    <row r="154" spans="1:8" ht="16.149999999999999" customHeight="1" x14ac:dyDescent="0.2">
      <c r="A154" s="1"/>
      <c r="B154" s="1"/>
      <c r="C154" s="2"/>
    </row>
    <row r="155" spans="1:8" ht="16.149999999999999" customHeight="1" x14ac:dyDescent="0.2">
      <c r="A155" s="1"/>
      <c r="B155" s="1"/>
      <c r="C155" s="2"/>
    </row>
    <row r="156" spans="1:8" s="9" customFormat="1" ht="16.149999999999999" customHeight="1" x14ac:dyDescent="0.2">
      <c r="A156" s="1"/>
      <c r="B156" s="1"/>
      <c r="C156" s="2"/>
      <c r="H156" s="104"/>
    </row>
    <row r="157" spans="1:8" s="9" customFormat="1" ht="16.149999999999999" customHeight="1" x14ac:dyDescent="0.2">
      <c r="A157" s="1"/>
      <c r="B157" s="1"/>
      <c r="C157" s="2"/>
      <c r="H157" s="104"/>
    </row>
    <row r="158" spans="1:8" s="9" customFormat="1" ht="16.149999999999999" customHeight="1" x14ac:dyDescent="0.2">
      <c r="A158" s="1"/>
      <c r="B158" s="1"/>
      <c r="C158" s="2"/>
      <c r="H158" s="104"/>
    </row>
    <row r="159" spans="1:8" s="9" customFormat="1" ht="16.149999999999999" customHeight="1" x14ac:dyDescent="0.2">
      <c r="A159" s="1"/>
      <c r="B159" s="1"/>
      <c r="C159" s="2"/>
      <c r="H159" s="104"/>
    </row>
    <row r="160" spans="1:8" s="9" customFormat="1" ht="16.149999999999999" customHeight="1" x14ac:dyDescent="0.2">
      <c r="A160" s="1"/>
      <c r="B160" s="1"/>
      <c r="C160" s="2"/>
      <c r="H160" s="104"/>
    </row>
    <row r="161" spans="1:8" s="9" customFormat="1" ht="16.149999999999999" customHeight="1" x14ac:dyDescent="0.2">
      <c r="A161" s="1"/>
      <c r="B161" s="1"/>
      <c r="C161" s="2"/>
      <c r="H161" s="104"/>
    </row>
    <row r="162" spans="1:8" s="9" customFormat="1" ht="16.149999999999999" customHeight="1" x14ac:dyDescent="0.2">
      <c r="A162" s="1"/>
      <c r="B162" s="1"/>
      <c r="C162" s="2"/>
      <c r="H162" s="104"/>
    </row>
    <row r="163" spans="1:8" s="9" customFormat="1" ht="16.149999999999999" customHeight="1" x14ac:dyDescent="0.2">
      <c r="A163" s="1"/>
      <c r="B163" s="1"/>
      <c r="C163" s="2"/>
      <c r="H163" s="104"/>
    </row>
    <row r="164" spans="1:8" s="9" customFormat="1" ht="16.149999999999999" customHeight="1" x14ac:dyDescent="0.2">
      <c r="A164" s="1"/>
      <c r="B164" s="1"/>
      <c r="C164" s="2"/>
      <c r="H164" s="104"/>
    </row>
    <row r="165" spans="1:8" s="9" customFormat="1" ht="16.149999999999999" customHeight="1" x14ac:dyDescent="0.2">
      <c r="A165" s="1"/>
      <c r="B165" s="1"/>
      <c r="C165" s="2"/>
      <c r="H165" s="104"/>
    </row>
    <row r="166" spans="1:8" s="9" customFormat="1" ht="16.149999999999999" customHeight="1" x14ac:dyDescent="0.2">
      <c r="A166" s="1"/>
      <c r="B166" s="1"/>
      <c r="C166" s="2"/>
      <c r="H166" s="104"/>
    </row>
    <row r="167" spans="1:8" s="9" customFormat="1" ht="16.149999999999999" customHeight="1" x14ac:dyDescent="0.2">
      <c r="A167" s="1"/>
      <c r="B167" s="1"/>
      <c r="C167" s="2"/>
      <c r="H167" s="104"/>
    </row>
    <row r="168" spans="1:8" s="9" customFormat="1" ht="16.149999999999999" customHeight="1" x14ac:dyDescent="0.2">
      <c r="A168" s="1"/>
      <c r="B168" s="1"/>
      <c r="C168" s="2"/>
      <c r="H168" s="104"/>
    </row>
    <row r="169" spans="1:8" s="9" customFormat="1" ht="16.149999999999999" customHeight="1" x14ac:dyDescent="0.2">
      <c r="A169" s="1"/>
      <c r="B169" s="1"/>
      <c r="C169" s="2"/>
      <c r="H169" s="104"/>
    </row>
    <row r="170" spans="1:8" s="9" customFormat="1" ht="16.149999999999999" customHeight="1" x14ac:dyDescent="0.2">
      <c r="A170" s="1"/>
      <c r="B170" s="1"/>
      <c r="C170" s="2"/>
      <c r="H170" s="104"/>
    </row>
    <row r="171" spans="1:8" s="9" customFormat="1" ht="16.149999999999999" customHeight="1" x14ac:dyDescent="0.2">
      <c r="A171" s="1"/>
      <c r="B171" s="1"/>
      <c r="C171" s="2"/>
      <c r="H171" s="104"/>
    </row>
    <row r="172" spans="1:8" s="3" customFormat="1" ht="16.149999999999999" customHeight="1" x14ac:dyDescent="0.2">
      <c r="A172" s="1"/>
      <c r="B172" s="1"/>
      <c r="C172" s="2"/>
      <c r="D172" s="9"/>
      <c r="E172" s="9"/>
      <c r="F172" s="9"/>
      <c r="G172" s="9"/>
      <c r="H172" s="104"/>
    </row>
    <row r="173" spans="1:8" s="3" customFormat="1" ht="16.149999999999999" customHeight="1" x14ac:dyDescent="0.2">
      <c r="A173" s="1"/>
      <c r="B173" s="1"/>
      <c r="C173" s="2"/>
      <c r="D173" s="9"/>
      <c r="E173" s="9"/>
      <c r="F173" s="9"/>
      <c r="G173" s="9"/>
      <c r="H173" s="104"/>
    </row>
    <row r="174" spans="1:8" s="3" customFormat="1" ht="16.149999999999999" customHeight="1" x14ac:dyDescent="0.2">
      <c r="A174" s="1"/>
      <c r="B174" s="1"/>
      <c r="C174" s="2"/>
      <c r="D174" s="9"/>
      <c r="E174" s="9"/>
      <c r="F174" s="9"/>
      <c r="G174" s="9"/>
      <c r="H174" s="104"/>
    </row>
    <row r="175" spans="1:8" s="3" customFormat="1" ht="16.149999999999999" customHeight="1" x14ac:dyDescent="0.2">
      <c r="A175" s="1"/>
      <c r="B175" s="1"/>
      <c r="C175" s="2"/>
      <c r="D175" s="9"/>
      <c r="E175" s="9"/>
      <c r="F175" s="9"/>
      <c r="G175" s="9"/>
      <c r="H175" s="104"/>
    </row>
    <row r="176" spans="1:8" s="3" customFormat="1" ht="16.149999999999999" customHeight="1" x14ac:dyDescent="0.2">
      <c r="A176" s="1"/>
      <c r="B176" s="1"/>
      <c r="C176" s="2"/>
      <c r="D176" s="9"/>
      <c r="E176" s="9"/>
      <c r="F176" s="9"/>
      <c r="G176" s="9"/>
      <c r="H176" s="104"/>
    </row>
    <row r="177" spans="1:8" s="3" customFormat="1" ht="16.149999999999999" customHeight="1" x14ac:dyDescent="0.2">
      <c r="A177" s="1"/>
      <c r="B177" s="1"/>
      <c r="C177" s="2"/>
      <c r="D177" s="9"/>
      <c r="E177" s="9"/>
      <c r="F177" s="9"/>
      <c r="G177" s="9"/>
      <c r="H177" s="104"/>
    </row>
    <row r="178" spans="1:8" s="3" customFormat="1" ht="16.149999999999999" customHeight="1" x14ac:dyDescent="0.2">
      <c r="A178" s="1"/>
      <c r="B178" s="1"/>
      <c r="C178" s="2"/>
      <c r="D178" s="9"/>
      <c r="E178" s="9"/>
      <c r="F178" s="9"/>
      <c r="G178" s="9"/>
      <c r="H178" s="104"/>
    </row>
    <row r="179" spans="1:8" s="3" customFormat="1" ht="16.149999999999999" customHeight="1" x14ac:dyDescent="0.2">
      <c r="A179" s="1"/>
      <c r="B179" s="1"/>
      <c r="C179" s="2"/>
      <c r="D179" s="9"/>
      <c r="E179" s="9"/>
      <c r="F179" s="9"/>
      <c r="G179" s="9"/>
      <c r="H179" s="104"/>
    </row>
    <row r="180" spans="1:8" s="3" customFormat="1" ht="16.149999999999999" customHeight="1" x14ac:dyDescent="0.2">
      <c r="A180" s="1"/>
      <c r="B180" s="1"/>
      <c r="C180" s="2"/>
      <c r="D180" s="9"/>
      <c r="E180" s="9"/>
      <c r="F180" s="9"/>
      <c r="G180" s="9"/>
      <c r="H180" s="104"/>
    </row>
    <row r="181" spans="1:8" s="3" customFormat="1" ht="16.149999999999999" customHeight="1" x14ac:dyDescent="0.2">
      <c r="A181" s="1"/>
      <c r="B181" s="1"/>
      <c r="C181" s="2"/>
      <c r="D181" s="9"/>
      <c r="E181" s="9"/>
      <c r="F181" s="9"/>
      <c r="G181" s="9"/>
      <c r="H181" s="104"/>
    </row>
    <row r="182" spans="1:8" s="3" customFormat="1" ht="16.149999999999999" customHeight="1" x14ac:dyDescent="0.2">
      <c r="A182" s="1"/>
      <c r="B182" s="1"/>
      <c r="C182" s="2"/>
      <c r="D182" s="9"/>
      <c r="E182" s="9"/>
      <c r="F182" s="9"/>
      <c r="G182" s="9"/>
      <c r="H182" s="104"/>
    </row>
    <row r="183" spans="1:8" s="3" customFormat="1" ht="16.149999999999999" customHeight="1" x14ac:dyDescent="0.2">
      <c r="A183" s="1"/>
      <c r="B183" s="1"/>
      <c r="C183" s="2"/>
      <c r="D183" s="9"/>
      <c r="E183" s="9"/>
      <c r="F183" s="9"/>
      <c r="G183" s="9"/>
      <c r="H183" s="104"/>
    </row>
    <row r="184" spans="1:8" s="3" customFormat="1" ht="16.149999999999999" customHeight="1" x14ac:dyDescent="0.2">
      <c r="A184" s="1"/>
      <c r="B184" s="1"/>
      <c r="C184" s="2"/>
      <c r="D184" s="9"/>
      <c r="E184" s="9"/>
      <c r="F184" s="9"/>
      <c r="G184" s="9"/>
      <c r="H184" s="104"/>
    </row>
    <row r="185" spans="1:8" s="3" customFormat="1" ht="16.149999999999999" customHeight="1" x14ac:dyDescent="0.2">
      <c r="A185" s="1"/>
      <c r="B185" s="1"/>
      <c r="C185" s="2"/>
      <c r="D185" s="9"/>
      <c r="E185" s="9"/>
      <c r="F185" s="9"/>
      <c r="G185" s="9"/>
      <c r="H185" s="104"/>
    </row>
    <row r="186" spans="1:8" s="3" customFormat="1" ht="16.149999999999999" customHeight="1" x14ac:dyDescent="0.2">
      <c r="A186" s="1"/>
      <c r="B186" s="1"/>
      <c r="C186" s="2"/>
      <c r="D186" s="9"/>
      <c r="E186" s="9"/>
      <c r="F186" s="9"/>
      <c r="G186" s="9"/>
      <c r="H186" s="104"/>
    </row>
    <row r="187" spans="1:8" s="3" customFormat="1" ht="16.149999999999999" customHeight="1" x14ac:dyDescent="0.2">
      <c r="A187" s="1"/>
      <c r="B187" s="1"/>
      <c r="C187" s="2"/>
      <c r="D187" s="9"/>
      <c r="E187" s="9"/>
      <c r="F187" s="9"/>
      <c r="G187" s="9"/>
      <c r="H187" s="104"/>
    </row>
    <row r="188" spans="1:8" s="3" customFormat="1" ht="16.149999999999999" customHeight="1" x14ac:dyDescent="0.2">
      <c r="A188" s="1"/>
      <c r="B188" s="1"/>
      <c r="C188" s="2"/>
      <c r="D188" s="9"/>
      <c r="E188" s="9"/>
      <c r="F188" s="9"/>
      <c r="G188" s="9"/>
      <c r="H188" s="104"/>
    </row>
    <row r="189" spans="1:8" s="3" customFormat="1" ht="16.149999999999999" customHeight="1" x14ac:dyDescent="0.2">
      <c r="A189" s="1"/>
      <c r="B189" s="1"/>
      <c r="C189" s="2"/>
      <c r="D189" s="9"/>
      <c r="E189" s="9"/>
      <c r="F189" s="9"/>
      <c r="G189" s="9"/>
      <c r="H189" s="104"/>
    </row>
    <row r="190" spans="1:8" s="3" customFormat="1" ht="11.25" x14ac:dyDescent="0.2">
      <c r="A190" s="1"/>
      <c r="B190" s="1"/>
      <c r="C190" s="2"/>
      <c r="D190" s="9"/>
      <c r="E190" s="9"/>
      <c r="F190" s="9"/>
      <c r="G190" s="9"/>
      <c r="H190" s="104"/>
    </row>
    <row r="191" spans="1:8" s="3" customFormat="1" ht="11.25" x14ac:dyDescent="0.2">
      <c r="A191" s="1"/>
      <c r="B191" s="1"/>
      <c r="C191" s="2"/>
      <c r="D191" s="9"/>
      <c r="E191" s="9"/>
      <c r="F191" s="9"/>
      <c r="G191" s="9"/>
      <c r="H191" s="104"/>
    </row>
    <row r="192" spans="1:8" s="3" customFormat="1" ht="11.25" x14ac:dyDescent="0.2">
      <c r="A192" s="1"/>
      <c r="B192" s="1"/>
      <c r="C192" s="2"/>
      <c r="D192" s="9"/>
      <c r="E192" s="9"/>
      <c r="F192" s="9"/>
      <c r="G192" s="9"/>
      <c r="H192" s="104"/>
    </row>
    <row r="193" spans="1:8" s="3" customFormat="1" ht="11.25" x14ac:dyDescent="0.2">
      <c r="A193" s="1"/>
      <c r="B193" s="1"/>
      <c r="C193" s="2"/>
      <c r="D193" s="9"/>
      <c r="E193" s="9"/>
      <c r="F193" s="9"/>
      <c r="G193" s="9"/>
      <c r="H193" s="104"/>
    </row>
    <row r="194" spans="1:8" s="3" customFormat="1" ht="11.25" x14ac:dyDescent="0.2">
      <c r="A194" s="1"/>
      <c r="B194" s="1"/>
      <c r="C194" s="2"/>
      <c r="D194" s="9"/>
      <c r="E194" s="9"/>
      <c r="F194" s="9"/>
      <c r="G194" s="9"/>
      <c r="H194" s="104"/>
    </row>
    <row r="195" spans="1:8" s="3" customFormat="1" ht="11.25" x14ac:dyDescent="0.2">
      <c r="A195" s="1"/>
      <c r="B195" s="1"/>
      <c r="C195" s="2"/>
      <c r="D195" s="9"/>
      <c r="E195" s="9"/>
      <c r="F195" s="9"/>
      <c r="G195" s="9"/>
      <c r="H195" s="104"/>
    </row>
    <row r="196" spans="1:8" s="3" customFormat="1" ht="11.25" x14ac:dyDescent="0.2">
      <c r="A196" s="1"/>
      <c r="B196" s="1"/>
      <c r="C196" s="2"/>
      <c r="D196" s="9"/>
      <c r="E196" s="9"/>
      <c r="F196" s="9"/>
      <c r="G196" s="9"/>
      <c r="H196" s="104"/>
    </row>
    <row r="197" spans="1:8" s="3" customFormat="1" ht="11.25" x14ac:dyDescent="0.2">
      <c r="A197" s="1"/>
      <c r="B197" s="1"/>
      <c r="C197" s="2"/>
      <c r="D197" s="9"/>
      <c r="E197" s="9"/>
      <c r="F197" s="9"/>
      <c r="G197" s="9"/>
      <c r="H197" s="104"/>
    </row>
    <row r="198" spans="1:8" s="3" customFormat="1" ht="11.25" x14ac:dyDescent="0.2">
      <c r="A198" s="1"/>
      <c r="B198" s="1"/>
      <c r="C198" s="2"/>
      <c r="D198" s="9"/>
      <c r="E198" s="9"/>
      <c r="F198" s="9"/>
      <c r="G198" s="9"/>
      <c r="H198" s="104"/>
    </row>
    <row r="199" spans="1:8" s="3" customFormat="1" ht="11.25" x14ac:dyDescent="0.2">
      <c r="A199" s="1"/>
      <c r="B199" s="1"/>
      <c r="C199" s="2"/>
      <c r="D199" s="9"/>
      <c r="E199" s="9"/>
      <c r="F199" s="9"/>
      <c r="G199" s="9"/>
      <c r="H199" s="104"/>
    </row>
    <row r="200" spans="1:8" s="3" customFormat="1" ht="11.25" x14ac:dyDescent="0.2">
      <c r="A200" s="1"/>
      <c r="B200" s="1"/>
      <c r="C200" s="2"/>
      <c r="D200" s="9"/>
      <c r="E200" s="9"/>
      <c r="F200" s="9"/>
      <c r="G200" s="9"/>
      <c r="H200" s="104"/>
    </row>
    <row r="201" spans="1:8" s="3" customFormat="1" ht="11.25" x14ac:dyDescent="0.2">
      <c r="A201" s="1"/>
      <c r="B201" s="1"/>
      <c r="C201" s="2"/>
      <c r="D201" s="9"/>
      <c r="E201" s="9"/>
      <c r="F201" s="9"/>
      <c r="G201" s="9"/>
      <c r="H201" s="104"/>
    </row>
    <row r="202" spans="1:8" s="3" customFormat="1" ht="11.25" x14ac:dyDescent="0.2">
      <c r="A202" s="1"/>
      <c r="B202" s="1"/>
      <c r="C202" s="2"/>
      <c r="D202" s="9"/>
      <c r="E202" s="9"/>
      <c r="F202" s="9"/>
      <c r="G202" s="9"/>
      <c r="H202" s="104"/>
    </row>
    <row r="203" spans="1:8" s="3" customFormat="1" ht="11.25" x14ac:dyDescent="0.2">
      <c r="A203" s="1"/>
      <c r="B203" s="1"/>
      <c r="C203" s="2"/>
      <c r="D203" s="9"/>
      <c r="E203" s="9"/>
      <c r="F203" s="9"/>
      <c r="G203" s="9"/>
      <c r="H203" s="104"/>
    </row>
    <row r="204" spans="1:8" s="3" customFormat="1" ht="11.25" x14ac:dyDescent="0.2">
      <c r="A204" s="1"/>
      <c r="B204" s="1"/>
      <c r="C204" s="2"/>
      <c r="D204" s="9"/>
      <c r="E204" s="9"/>
      <c r="F204" s="9"/>
      <c r="G204" s="9"/>
      <c r="H204" s="104"/>
    </row>
    <row r="205" spans="1:8" s="3" customFormat="1" ht="11.25" x14ac:dyDescent="0.2">
      <c r="A205" s="1"/>
      <c r="B205" s="1"/>
      <c r="C205" s="2"/>
      <c r="D205" s="9"/>
      <c r="E205" s="9"/>
      <c r="F205" s="9"/>
      <c r="G205" s="9"/>
      <c r="H205" s="104"/>
    </row>
    <row r="206" spans="1:8" s="3" customFormat="1" ht="11.25" x14ac:dyDescent="0.2">
      <c r="A206" s="1"/>
      <c r="B206" s="1"/>
      <c r="C206" s="2"/>
      <c r="D206" s="9"/>
      <c r="E206" s="9"/>
      <c r="F206" s="9"/>
      <c r="G206" s="9"/>
      <c r="H206" s="104"/>
    </row>
    <row r="207" spans="1:8" s="3" customFormat="1" ht="11.25" x14ac:dyDescent="0.2">
      <c r="A207" s="1"/>
      <c r="B207" s="1"/>
      <c r="C207" s="2"/>
      <c r="D207" s="9"/>
      <c r="E207" s="9"/>
      <c r="F207" s="9"/>
      <c r="G207" s="9"/>
      <c r="H207" s="104"/>
    </row>
    <row r="208" spans="1:8" s="3" customFormat="1" ht="11.25" x14ac:dyDescent="0.2">
      <c r="A208" s="1"/>
      <c r="B208" s="1"/>
      <c r="C208" s="2"/>
      <c r="D208" s="9"/>
      <c r="E208" s="9"/>
      <c r="F208" s="9"/>
      <c r="G208" s="9"/>
      <c r="H208" s="104"/>
    </row>
    <row r="209" spans="1:8" s="3" customFormat="1" ht="11.25" x14ac:dyDescent="0.2">
      <c r="A209" s="1"/>
      <c r="B209" s="1"/>
      <c r="C209" s="2"/>
      <c r="D209" s="9"/>
      <c r="E209" s="9"/>
      <c r="F209" s="9"/>
      <c r="G209" s="9"/>
      <c r="H209" s="104"/>
    </row>
    <row r="210" spans="1:8" s="3" customFormat="1" ht="11.25" x14ac:dyDescent="0.2">
      <c r="A210" s="1"/>
      <c r="B210" s="1"/>
      <c r="C210" s="2"/>
      <c r="D210" s="9"/>
      <c r="E210" s="9"/>
      <c r="F210" s="9"/>
      <c r="G210" s="9"/>
      <c r="H210" s="104"/>
    </row>
    <row r="211" spans="1:8" s="3" customFormat="1" ht="11.25" x14ac:dyDescent="0.2">
      <c r="A211" s="1"/>
      <c r="B211" s="1"/>
      <c r="C211" s="2"/>
      <c r="D211" s="9"/>
      <c r="E211" s="9"/>
      <c r="F211" s="9"/>
      <c r="G211" s="9"/>
      <c r="H211" s="104"/>
    </row>
    <row r="212" spans="1:8" s="3" customFormat="1" ht="11.25" x14ac:dyDescent="0.2">
      <c r="A212" s="1"/>
      <c r="B212" s="1"/>
      <c r="C212" s="2"/>
      <c r="D212" s="9"/>
      <c r="E212" s="9"/>
      <c r="F212" s="9"/>
      <c r="G212" s="9"/>
      <c r="H212" s="104"/>
    </row>
    <row r="213" spans="1:8" s="3" customFormat="1" ht="11.25" x14ac:dyDescent="0.2">
      <c r="A213" s="1"/>
      <c r="B213" s="1"/>
      <c r="C213" s="2"/>
      <c r="D213" s="9"/>
      <c r="E213" s="9"/>
      <c r="F213" s="9"/>
      <c r="G213" s="9"/>
      <c r="H213" s="104"/>
    </row>
    <row r="214" spans="1:8" s="3" customFormat="1" ht="11.25" x14ac:dyDescent="0.2">
      <c r="A214" s="1"/>
      <c r="B214" s="1"/>
      <c r="C214" s="2"/>
      <c r="D214" s="9"/>
      <c r="E214" s="9"/>
      <c r="F214" s="9"/>
      <c r="G214" s="9"/>
      <c r="H214" s="104"/>
    </row>
    <row r="215" spans="1:8" s="3" customFormat="1" ht="11.25" x14ac:dyDescent="0.2">
      <c r="A215" s="1"/>
      <c r="B215" s="1"/>
      <c r="C215" s="2"/>
      <c r="D215" s="9"/>
      <c r="E215" s="9"/>
      <c r="F215" s="9"/>
      <c r="G215" s="9"/>
      <c r="H215" s="104"/>
    </row>
    <row r="216" spans="1:8" s="3" customFormat="1" ht="11.25" x14ac:dyDescent="0.2">
      <c r="A216" s="1"/>
      <c r="B216" s="1"/>
      <c r="C216" s="2"/>
      <c r="D216" s="9"/>
      <c r="E216" s="9"/>
      <c r="F216" s="9"/>
      <c r="G216" s="9"/>
      <c r="H216" s="104"/>
    </row>
    <row r="217" spans="1:8" s="3" customFormat="1" ht="11.25" x14ac:dyDescent="0.2">
      <c r="A217" s="1"/>
      <c r="B217" s="1"/>
      <c r="C217" s="2"/>
      <c r="D217" s="9"/>
      <c r="E217" s="9"/>
      <c r="F217" s="9"/>
      <c r="G217" s="9"/>
      <c r="H217" s="104"/>
    </row>
    <row r="218" spans="1:8" s="3" customFormat="1" ht="11.25" x14ac:dyDescent="0.2">
      <c r="A218" s="1"/>
      <c r="B218" s="1"/>
      <c r="C218" s="2"/>
      <c r="D218" s="9"/>
      <c r="E218" s="9"/>
      <c r="F218" s="9"/>
      <c r="G218" s="9"/>
      <c r="H218" s="104"/>
    </row>
    <row r="219" spans="1:8" s="3" customFormat="1" ht="11.25" x14ac:dyDescent="0.2">
      <c r="A219" s="1"/>
      <c r="B219" s="1"/>
      <c r="C219" s="2"/>
      <c r="D219" s="9"/>
      <c r="E219" s="9"/>
      <c r="F219" s="9"/>
      <c r="G219" s="9"/>
      <c r="H219" s="104"/>
    </row>
    <row r="220" spans="1:8" s="3" customFormat="1" ht="11.25" x14ac:dyDescent="0.2">
      <c r="A220" s="1"/>
      <c r="B220" s="1"/>
      <c r="C220" s="2"/>
      <c r="D220" s="9"/>
      <c r="E220" s="9"/>
      <c r="F220" s="9"/>
      <c r="G220" s="9"/>
      <c r="H220" s="104"/>
    </row>
    <row r="221" spans="1:8" s="3" customFormat="1" ht="11.25" x14ac:dyDescent="0.2">
      <c r="A221" s="1"/>
      <c r="B221" s="1"/>
      <c r="C221" s="2"/>
      <c r="D221" s="9"/>
      <c r="E221" s="9"/>
      <c r="F221" s="9"/>
      <c r="G221" s="9"/>
      <c r="H221" s="104"/>
    </row>
    <row r="222" spans="1:8" s="3" customFormat="1" ht="11.25" x14ac:dyDescent="0.2">
      <c r="A222" s="1"/>
      <c r="B222" s="1"/>
      <c r="C222" s="2"/>
      <c r="D222" s="9"/>
      <c r="E222" s="9"/>
      <c r="F222" s="9"/>
      <c r="G222" s="9"/>
      <c r="H222" s="104"/>
    </row>
    <row r="223" spans="1:8" s="3" customFormat="1" ht="11.25" x14ac:dyDescent="0.2">
      <c r="A223" s="1"/>
      <c r="B223" s="1"/>
      <c r="C223" s="2"/>
      <c r="D223" s="9"/>
      <c r="E223" s="9"/>
      <c r="F223" s="9"/>
      <c r="G223" s="9"/>
      <c r="H223" s="104"/>
    </row>
    <row r="224" spans="1:8" s="3" customFormat="1" ht="11.25" x14ac:dyDescent="0.2">
      <c r="A224" s="1"/>
      <c r="B224" s="1"/>
      <c r="C224" s="2"/>
      <c r="D224" s="9"/>
      <c r="E224" s="9"/>
      <c r="F224" s="9"/>
      <c r="G224" s="9"/>
      <c r="H224" s="104"/>
    </row>
    <row r="225" spans="1:8" s="3" customFormat="1" ht="11.25" x14ac:dyDescent="0.2">
      <c r="A225" s="1"/>
      <c r="B225" s="1"/>
      <c r="C225" s="2"/>
      <c r="D225" s="9"/>
      <c r="E225" s="9"/>
      <c r="F225" s="9"/>
      <c r="G225" s="9"/>
      <c r="H225" s="104"/>
    </row>
    <row r="226" spans="1:8" s="3" customFormat="1" ht="11.25" x14ac:dyDescent="0.2">
      <c r="A226" s="1"/>
      <c r="B226" s="1"/>
      <c r="C226" s="2"/>
      <c r="D226" s="9"/>
      <c r="E226" s="9"/>
      <c r="F226" s="9"/>
      <c r="G226" s="9"/>
      <c r="H226" s="104"/>
    </row>
    <row r="227" spans="1:8" s="3" customFormat="1" ht="11.25" x14ac:dyDescent="0.2">
      <c r="A227" s="1"/>
      <c r="B227" s="1"/>
      <c r="C227" s="2"/>
      <c r="D227" s="9"/>
      <c r="E227" s="9"/>
      <c r="F227" s="9"/>
      <c r="G227" s="9"/>
      <c r="H227" s="104"/>
    </row>
    <row r="228" spans="1:8" s="3" customFormat="1" ht="11.25" x14ac:dyDescent="0.2">
      <c r="A228" s="1"/>
      <c r="B228" s="1"/>
      <c r="C228" s="2"/>
      <c r="D228" s="9"/>
      <c r="E228" s="9"/>
      <c r="F228" s="9"/>
      <c r="G228" s="9"/>
      <c r="H228" s="104"/>
    </row>
    <row r="229" spans="1:8" s="3" customFormat="1" ht="11.25" x14ac:dyDescent="0.2">
      <c r="A229" s="1"/>
      <c r="B229" s="1"/>
      <c r="C229" s="2"/>
      <c r="D229" s="9"/>
      <c r="E229" s="9"/>
      <c r="F229" s="9"/>
      <c r="G229" s="9"/>
      <c r="H229" s="104"/>
    </row>
    <row r="230" spans="1:8" s="3" customFormat="1" ht="11.25" x14ac:dyDescent="0.2">
      <c r="A230" s="1"/>
      <c r="B230" s="1"/>
      <c r="C230" s="2"/>
      <c r="D230" s="9"/>
      <c r="E230" s="9"/>
      <c r="F230" s="9"/>
      <c r="G230" s="9"/>
      <c r="H230" s="104"/>
    </row>
    <row r="231" spans="1:8" s="3" customFormat="1" ht="11.25" x14ac:dyDescent="0.2">
      <c r="A231" s="1"/>
      <c r="B231" s="1"/>
      <c r="C231" s="2"/>
      <c r="D231" s="9"/>
      <c r="E231" s="9"/>
      <c r="F231" s="9"/>
      <c r="G231" s="9"/>
      <c r="H231" s="104"/>
    </row>
    <row r="232" spans="1:8" s="3" customFormat="1" ht="11.25" x14ac:dyDescent="0.2">
      <c r="A232" s="1"/>
      <c r="B232" s="1"/>
      <c r="C232" s="2"/>
      <c r="D232" s="9"/>
      <c r="E232" s="9"/>
      <c r="F232" s="9"/>
      <c r="G232" s="9"/>
      <c r="H232" s="104"/>
    </row>
    <row r="233" spans="1:8" s="3" customFormat="1" ht="11.25" x14ac:dyDescent="0.2">
      <c r="A233" s="1"/>
      <c r="B233" s="1"/>
      <c r="C233" s="2"/>
      <c r="D233" s="9"/>
      <c r="E233" s="9"/>
      <c r="F233" s="9"/>
      <c r="G233" s="9"/>
      <c r="H233" s="104"/>
    </row>
    <row r="234" spans="1:8" s="3" customFormat="1" ht="11.25" x14ac:dyDescent="0.2">
      <c r="A234" s="1"/>
      <c r="B234" s="1"/>
      <c r="C234" s="2"/>
      <c r="D234" s="9"/>
      <c r="E234" s="9"/>
      <c r="F234" s="9"/>
      <c r="G234" s="9"/>
      <c r="H234" s="104"/>
    </row>
    <row r="235" spans="1:8" s="3" customFormat="1" ht="11.25" x14ac:dyDescent="0.2">
      <c r="A235" s="1"/>
      <c r="B235" s="1"/>
      <c r="C235" s="2"/>
      <c r="D235" s="9"/>
      <c r="E235" s="9"/>
      <c r="F235" s="9"/>
      <c r="G235" s="9"/>
      <c r="H235" s="104"/>
    </row>
    <row r="236" spans="1:8" s="3" customFormat="1" ht="11.25" x14ac:dyDescent="0.2">
      <c r="A236" s="1"/>
      <c r="B236" s="1"/>
      <c r="C236" s="2"/>
      <c r="D236" s="9"/>
      <c r="E236" s="9"/>
      <c r="F236" s="9"/>
      <c r="G236" s="9"/>
      <c r="H236" s="104"/>
    </row>
    <row r="237" spans="1:8" s="3" customFormat="1" ht="11.25" x14ac:dyDescent="0.2">
      <c r="A237" s="1"/>
      <c r="B237" s="1"/>
      <c r="C237" s="2"/>
      <c r="D237" s="9"/>
      <c r="E237" s="9"/>
      <c r="F237" s="9"/>
      <c r="G237" s="9"/>
      <c r="H237" s="104"/>
    </row>
    <row r="238" spans="1:8" s="3" customFormat="1" ht="11.25" x14ac:dyDescent="0.2">
      <c r="A238" s="1"/>
      <c r="B238" s="1"/>
      <c r="C238" s="2"/>
      <c r="D238" s="9"/>
      <c r="E238" s="9"/>
      <c r="F238" s="9"/>
      <c r="G238" s="9"/>
      <c r="H238" s="104"/>
    </row>
    <row r="239" spans="1:8" s="3" customFormat="1" ht="11.25" x14ac:dyDescent="0.2">
      <c r="A239" s="1"/>
      <c r="B239" s="1"/>
      <c r="C239" s="2"/>
      <c r="D239" s="9"/>
      <c r="E239" s="9"/>
      <c r="F239" s="9"/>
      <c r="G239" s="9"/>
      <c r="H239" s="104"/>
    </row>
    <row r="240" spans="1:8" s="3" customFormat="1" ht="11.25" x14ac:dyDescent="0.2">
      <c r="A240" s="1"/>
      <c r="B240" s="1"/>
      <c r="C240" s="2"/>
      <c r="D240" s="9"/>
      <c r="E240" s="9"/>
      <c r="F240" s="9"/>
      <c r="G240" s="9"/>
      <c r="H240" s="104"/>
    </row>
    <row r="241" spans="1:8" s="3" customFormat="1" ht="11.25" x14ac:dyDescent="0.2">
      <c r="A241" s="1"/>
      <c r="B241" s="1"/>
      <c r="C241" s="2"/>
      <c r="D241" s="9"/>
      <c r="E241" s="9"/>
      <c r="F241" s="9"/>
      <c r="G241" s="9"/>
      <c r="H241" s="104"/>
    </row>
    <row r="242" spans="1:8" s="3" customFormat="1" ht="11.25" x14ac:dyDescent="0.2">
      <c r="A242" s="1"/>
      <c r="B242" s="1"/>
      <c r="C242" s="2"/>
      <c r="D242" s="9"/>
      <c r="E242" s="9"/>
      <c r="F242" s="9"/>
      <c r="G242" s="9"/>
      <c r="H242" s="104"/>
    </row>
    <row r="243" spans="1:8" s="3" customFormat="1" ht="11.25" x14ac:dyDescent="0.2">
      <c r="A243" s="1"/>
      <c r="B243" s="1"/>
      <c r="C243" s="2"/>
      <c r="D243" s="9"/>
      <c r="E243" s="9"/>
      <c r="F243" s="9"/>
      <c r="G243" s="9"/>
      <c r="H243" s="104"/>
    </row>
    <row r="244" spans="1:8" s="3" customFormat="1" ht="11.25" x14ac:dyDescent="0.2">
      <c r="A244" s="1"/>
      <c r="B244" s="1"/>
      <c r="C244" s="2"/>
      <c r="D244" s="9"/>
      <c r="E244" s="9"/>
      <c r="F244" s="9"/>
      <c r="G244" s="9"/>
      <c r="H244" s="104"/>
    </row>
    <row r="245" spans="1:8" s="3" customFormat="1" ht="11.25" x14ac:dyDescent="0.2">
      <c r="A245" s="1"/>
      <c r="B245" s="1"/>
      <c r="C245" s="2"/>
      <c r="D245" s="9"/>
      <c r="E245" s="9"/>
      <c r="F245" s="9"/>
      <c r="G245" s="9"/>
      <c r="H245" s="104"/>
    </row>
    <row r="246" spans="1:8" s="3" customFormat="1" ht="11.25" x14ac:dyDescent="0.2">
      <c r="A246" s="1"/>
      <c r="B246" s="1"/>
      <c r="C246" s="2"/>
      <c r="D246" s="9"/>
      <c r="E246" s="9"/>
      <c r="F246" s="9"/>
      <c r="G246" s="9"/>
      <c r="H246" s="104"/>
    </row>
    <row r="247" spans="1:8" s="3" customFormat="1" ht="11.25" x14ac:dyDescent="0.2">
      <c r="A247" s="1"/>
      <c r="B247" s="1"/>
      <c r="C247" s="2"/>
      <c r="D247" s="9"/>
      <c r="E247" s="9"/>
      <c r="F247" s="9"/>
      <c r="G247" s="9"/>
      <c r="H247" s="104"/>
    </row>
    <row r="248" spans="1:8" s="3" customFormat="1" ht="11.25" x14ac:dyDescent="0.2">
      <c r="A248" s="1"/>
      <c r="B248" s="1"/>
      <c r="C248" s="2"/>
      <c r="D248" s="9"/>
      <c r="E248" s="9"/>
      <c r="F248" s="9"/>
      <c r="G248" s="9"/>
      <c r="H248" s="104"/>
    </row>
    <row r="249" spans="1:8" s="3" customFormat="1" ht="11.25" x14ac:dyDescent="0.2">
      <c r="A249" s="1"/>
      <c r="B249" s="1"/>
      <c r="C249" s="2"/>
      <c r="D249" s="9"/>
      <c r="E249" s="9"/>
      <c r="F249" s="9"/>
      <c r="G249" s="9"/>
      <c r="H249" s="104"/>
    </row>
    <row r="250" spans="1:8" s="3" customFormat="1" ht="11.25" x14ac:dyDescent="0.2">
      <c r="A250" s="1"/>
      <c r="B250" s="1"/>
      <c r="C250" s="2"/>
      <c r="D250" s="9"/>
      <c r="E250" s="9"/>
      <c r="F250" s="9"/>
      <c r="G250" s="9"/>
      <c r="H250" s="104"/>
    </row>
    <row r="251" spans="1:8" s="3" customFormat="1" ht="11.25" x14ac:dyDescent="0.2">
      <c r="A251" s="1"/>
      <c r="B251" s="1"/>
      <c r="C251" s="2"/>
      <c r="D251" s="9"/>
      <c r="E251" s="9"/>
      <c r="F251" s="9"/>
      <c r="G251" s="9"/>
      <c r="H251" s="104"/>
    </row>
    <row r="252" spans="1:8" s="3" customFormat="1" ht="11.25" x14ac:dyDescent="0.2">
      <c r="A252" s="1"/>
      <c r="B252" s="1"/>
      <c r="C252" s="2"/>
      <c r="D252" s="9"/>
      <c r="E252" s="9"/>
      <c r="F252" s="9"/>
      <c r="G252" s="9"/>
      <c r="H252" s="104"/>
    </row>
    <row r="253" spans="1:8" s="3" customFormat="1" ht="11.25" x14ac:dyDescent="0.2">
      <c r="A253" s="1"/>
      <c r="B253" s="1"/>
      <c r="C253" s="2"/>
      <c r="D253" s="9"/>
      <c r="E253" s="9"/>
      <c r="F253" s="9"/>
      <c r="G253" s="9"/>
      <c r="H253" s="104"/>
    </row>
    <row r="254" spans="1:8" s="3" customFormat="1" ht="11.25" x14ac:dyDescent="0.2">
      <c r="A254" s="1"/>
      <c r="B254" s="1"/>
      <c r="C254" s="2"/>
      <c r="D254" s="9"/>
      <c r="E254" s="9"/>
      <c r="F254" s="9"/>
      <c r="G254" s="9"/>
      <c r="H254" s="104"/>
    </row>
    <row r="255" spans="1:8" s="3" customFormat="1" ht="11.25" x14ac:dyDescent="0.2">
      <c r="A255" s="1"/>
      <c r="B255" s="1"/>
      <c r="C255" s="2"/>
      <c r="D255" s="9"/>
      <c r="E255" s="9"/>
      <c r="F255" s="9"/>
      <c r="G255" s="9"/>
      <c r="H255" s="104"/>
    </row>
    <row r="256" spans="1:8" s="3" customFormat="1" ht="11.25" x14ac:dyDescent="0.2">
      <c r="A256" s="1"/>
      <c r="B256" s="1"/>
      <c r="C256" s="2"/>
      <c r="D256" s="9"/>
      <c r="E256" s="9"/>
      <c r="F256" s="9"/>
      <c r="G256" s="9"/>
      <c r="H256" s="104"/>
    </row>
    <row r="257" spans="1:8" s="3" customFormat="1" ht="11.25" x14ac:dyDescent="0.2">
      <c r="A257" s="1"/>
      <c r="B257" s="1"/>
      <c r="C257" s="2"/>
      <c r="D257" s="9"/>
      <c r="E257" s="9"/>
      <c r="F257" s="9"/>
      <c r="G257" s="9"/>
      <c r="H257" s="104"/>
    </row>
    <row r="258" spans="1:8" s="3" customFormat="1" ht="11.25" x14ac:dyDescent="0.2">
      <c r="A258" s="1"/>
      <c r="B258" s="1"/>
      <c r="C258" s="2"/>
      <c r="D258" s="9"/>
      <c r="E258" s="9"/>
      <c r="F258" s="9"/>
      <c r="G258" s="9"/>
      <c r="H258" s="104"/>
    </row>
    <row r="259" spans="1:8" s="3" customFormat="1" ht="11.25" x14ac:dyDescent="0.2">
      <c r="A259" s="1"/>
      <c r="B259" s="1"/>
      <c r="C259" s="2"/>
      <c r="D259" s="9"/>
      <c r="E259" s="9"/>
      <c r="F259" s="9"/>
      <c r="G259" s="9"/>
      <c r="H259" s="104"/>
    </row>
    <row r="260" spans="1:8" s="3" customFormat="1" ht="11.25" x14ac:dyDescent="0.2">
      <c r="A260" s="1"/>
      <c r="B260" s="1"/>
      <c r="C260" s="2"/>
      <c r="D260" s="9"/>
      <c r="E260" s="9"/>
      <c r="F260" s="9"/>
      <c r="G260" s="9"/>
      <c r="H260" s="104"/>
    </row>
    <row r="261" spans="1:8" s="3" customFormat="1" ht="11.25" x14ac:dyDescent="0.2">
      <c r="A261" s="1"/>
      <c r="B261" s="1"/>
      <c r="C261" s="2"/>
      <c r="D261" s="9"/>
      <c r="E261" s="9"/>
      <c r="F261" s="9"/>
      <c r="G261" s="9"/>
      <c r="H261" s="104"/>
    </row>
    <row r="262" spans="1:8" s="3" customFormat="1" ht="11.25" x14ac:dyDescent="0.2">
      <c r="A262" s="1"/>
      <c r="B262" s="1"/>
      <c r="C262" s="2"/>
      <c r="D262" s="9"/>
      <c r="E262" s="9"/>
      <c r="F262" s="9"/>
      <c r="G262" s="9"/>
      <c r="H262" s="104"/>
    </row>
    <row r="263" spans="1:8" s="3" customFormat="1" ht="11.25" x14ac:dyDescent="0.2">
      <c r="A263" s="1"/>
      <c r="B263" s="1"/>
      <c r="C263" s="2"/>
      <c r="D263" s="9"/>
      <c r="E263" s="9"/>
      <c r="F263" s="9"/>
      <c r="G263" s="9"/>
      <c r="H263" s="104"/>
    </row>
  </sheetData>
  <pageMargins left="0" right="7.874015748031496E-2" top="0.51181102362204722" bottom="0.82677165354330717" header="0.51181102362204722" footer="0.15748031496062992"/>
  <pageSetup paperSize="9" scale="76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317"/>
  <sheetViews>
    <sheetView topLeftCell="A91" zoomScaleNormal="100" zoomScaleSheetLayoutView="75" workbookViewId="0">
      <selection activeCell="F14" sqref="F14"/>
    </sheetView>
  </sheetViews>
  <sheetFormatPr defaultRowHeight="12.75" x14ac:dyDescent="0.2"/>
  <cols>
    <col min="1" max="1" width="33.7109375" style="3" customWidth="1"/>
    <col min="2" max="2" width="10.5703125" style="3" customWidth="1"/>
    <col min="3" max="3" width="12.42578125" style="4" customWidth="1"/>
    <col min="4" max="4" width="12" style="9" customWidth="1"/>
    <col min="5" max="5" width="10.5703125" style="9" customWidth="1"/>
    <col min="6" max="7" width="9.7109375" style="9" customWidth="1"/>
    <col min="8" max="8" width="35.140625" style="115" customWidth="1"/>
    <col min="9" max="9" width="10.7109375" style="93" customWidth="1"/>
    <col min="10" max="10" width="11" customWidth="1"/>
    <col min="11" max="18" width="9.140625" customWidth="1"/>
  </cols>
  <sheetData>
    <row r="1" spans="1:18" s="3" customFormat="1" ht="19.149999999999999" customHeight="1" x14ac:dyDescent="0.25">
      <c r="A1" s="71" t="s">
        <v>0</v>
      </c>
      <c r="B1" s="71"/>
      <c r="C1" s="73"/>
      <c r="D1" s="22"/>
      <c r="E1" s="22"/>
      <c r="F1" s="22"/>
      <c r="G1" s="22"/>
      <c r="H1" s="152"/>
      <c r="I1" s="145"/>
      <c r="J1" s="1"/>
      <c r="K1" s="1"/>
      <c r="L1" s="1"/>
      <c r="M1" s="1"/>
      <c r="N1" s="1"/>
      <c r="O1" s="1"/>
      <c r="P1" s="1"/>
      <c r="Q1" s="1"/>
      <c r="R1" s="1"/>
    </row>
    <row r="2" spans="1:18" s="3" customFormat="1" ht="19.149999999999999" customHeight="1" x14ac:dyDescent="0.25">
      <c r="A2" s="71"/>
      <c r="B2" s="50" t="s">
        <v>150</v>
      </c>
      <c r="C2" s="74"/>
      <c r="D2" s="74" t="str">
        <f>MPSB!D2</f>
        <v>MESIAC Január 2017</v>
      </c>
      <c r="E2" s="74"/>
      <c r="F2" s="74"/>
      <c r="G2" s="74"/>
      <c r="H2" s="153"/>
      <c r="I2" s="145"/>
      <c r="J2" s="1"/>
      <c r="K2" s="1"/>
      <c r="L2" s="1"/>
      <c r="M2" s="1"/>
      <c r="N2" s="1"/>
      <c r="O2" s="1"/>
      <c r="P2" s="1"/>
      <c r="Q2" s="1"/>
      <c r="R2" s="1"/>
    </row>
    <row r="3" spans="1:18" s="3" customFormat="1" ht="19.149999999999999" customHeight="1" thickBot="1" x14ac:dyDescent="0.3">
      <c r="A3" s="71" t="s">
        <v>264</v>
      </c>
      <c r="B3" s="72"/>
      <c r="C3" s="73"/>
      <c r="D3" s="22"/>
      <c r="E3" s="22"/>
      <c r="F3" s="22"/>
      <c r="G3" s="22"/>
      <c r="H3" s="152"/>
      <c r="I3" s="145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26.25" customHeight="1" thickTop="1" thickBot="1" x14ac:dyDescent="0.25">
      <c r="A4" s="14" t="s">
        <v>2</v>
      </c>
      <c r="B4" s="15" t="s">
        <v>3</v>
      </c>
      <c r="C4" s="326" t="str">
        <f>MPSB!C4</f>
        <v>Skutočnosť 2014</v>
      </c>
      <c r="D4" s="327" t="str">
        <f>MPSB!D4</f>
        <v>Skutočnosť 2015</v>
      </c>
      <c r="E4" s="385" t="str">
        <f>MPSB!E4</f>
        <v>Skutočnosť 2016</v>
      </c>
      <c r="F4" s="378" t="s">
        <v>248</v>
      </c>
      <c r="G4" s="231" t="str">
        <f>MPSB!G4</f>
        <v>Plnenie 2017</v>
      </c>
      <c r="H4" s="154" t="s">
        <v>144</v>
      </c>
      <c r="I4" s="145"/>
      <c r="J4" s="1"/>
      <c r="K4" s="1"/>
      <c r="L4" s="1"/>
      <c r="M4" s="1"/>
      <c r="N4" s="1"/>
      <c r="O4" s="1"/>
      <c r="P4" s="1"/>
      <c r="Q4" s="1"/>
      <c r="R4" s="1"/>
    </row>
    <row r="5" spans="1:18" s="3" customFormat="1" ht="15.6" customHeight="1" thickTop="1" x14ac:dyDescent="0.2">
      <c r="A5" s="65" t="s">
        <v>4</v>
      </c>
      <c r="B5" s="44">
        <v>50110</v>
      </c>
      <c r="C5" s="317"/>
      <c r="D5" s="314"/>
      <c r="E5" s="408"/>
      <c r="F5" s="406"/>
      <c r="G5" s="374"/>
      <c r="H5" s="155"/>
      <c r="I5" s="145"/>
      <c r="J5" s="1"/>
      <c r="K5" s="1"/>
      <c r="L5" s="1"/>
      <c r="M5" s="1"/>
      <c r="N5" s="1"/>
      <c r="O5" s="1"/>
      <c r="P5" s="1"/>
      <c r="Q5" s="1"/>
      <c r="R5" s="1"/>
    </row>
    <row r="6" spans="1:18" s="3" customFormat="1" ht="15.6" customHeight="1" x14ac:dyDescent="0.2">
      <c r="A6" s="54" t="s">
        <v>157</v>
      </c>
      <c r="B6" s="30">
        <v>50120</v>
      </c>
      <c r="C6" s="318">
        <v>58</v>
      </c>
      <c r="D6" s="307">
        <v>11</v>
      </c>
      <c r="E6" s="387"/>
      <c r="F6" s="380"/>
      <c r="G6" s="229"/>
      <c r="H6" s="150"/>
      <c r="I6" s="145"/>
      <c r="J6" s="1"/>
      <c r="K6" s="1"/>
      <c r="L6" s="1"/>
      <c r="M6" s="1"/>
      <c r="N6" s="1"/>
      <c r="O6" s="1"/>
      <c r="P6" s="1"/>
      <c r="Q6" s="1"/>
      <c r="R6" s="1"/>
    </row>
    <row r="7" spans="1:18" s="3" customFormat="1" ht="15.6" customHeight="1" x14ac:dyDescent="0.2">
      <c r="A7" s="54" t="s">
        <v>6</v>
      </c>
      <c r="B7" s="30">
        <v>50130</v>
      </c>
      <c r="C7" s="318">
        <v>140</v>
      </c>
      <c r="D7" s="307">
        <v>24</v>
      </c>
      <c r="E7" s="387">
        <v>68</v>
      </c>
      <c r="F7" s="380">
        <v>200</v>
      </c>
      <c r="G7" s="229">
        <v>86.4</v>
      </c>
      <c r="H7" s="150"/>
      <c r="I7" s="145"/>
      <c r="J7" s="1"/>
      <c r="K7" s="1"/>
      <c r="L7" s="1"/>
      <c r="M7" s="1"/>
      <c r="N7" s="1"/>
      <c r="O7" s="1"/>
      <c r="P7" s="1"/>
      <c r="Q7" s="1"/>
      <c r="R7" s="1"/>
    </row>
    <row r="8" spans="1:18" s="3" customFormat="1" ht="15.6" customHeight="1" x14ac:dyDescent="0.2">
      <c r="A8" s="54" t="s">
        <v>7</v>
      </c>
      <c r="B8" s="30">
        <v>50140</v>
      </c>
      <c r="C8" s="318">
        <v>462</v>
      </c>
      <c r="D8" s="307">
        <v>10</v>
      </c>
      <c r="E8" s="387">
        <v>1376</v>
      </c>
      <c r="F8" s="380">
        <v>1000</v>
      </c>
      <c r="G8" s="229"/>
      <c r="H8" s="150"/>
      <c r="I8" s="145"/>
      <c r="J8" s="1"/>
      <c r="K8" s="1"/>
      <c r="L8" s="1"/>
      <c r="M8" s="1"/>
      <c r="N8" s="1"/>
      <c r="O8" s="1"/>
      <c r="P8" s="1"/>
      <c r="Q8" s="1"/>
      <c r="R8" s="1"/>
    </row>
    <row r="9" spans="1:18" s="3" customFormat="1" ht="15.6" customHeight="1" x14ac:dyDescent="0.2">
      <c r="A9" s="54" t="s">
        <v>10</v>
      </c>
      <c r="B9" s="30">
        <v>50150</v>
      </c>
      <c r="C9" s="318"/>
      <c r="D9" s="307">
        <v>167</v>
      </c>
      <c r="E9" s="387"/>
      <c r="F9" s="380"/>
      <c r="G9" s="229"/>
      <c r="H9" s="150"/>
      <c r="I9" s="145"/>
      <c r="J9" s="2"/>
      <c r="K9" s="1"/>
      <c r="L9" s="1"/>
      <c r="M9" s="1"/>
      <c r="N9" s="1"/>
      <c r="O9" s="1"/>
      <c r="P9" s="1"/>
      <c r="Q9" s="1"/>
      <c r="R9" s="1"/>
    </row>
    <row r="10" spans="1:18" s="3" customFormat="1" ht="15.6" customHeight="1" x14ac:dyDescent="0.2">
      <c r="A10" s="54" t="s">
        <v>11</v>
      </c>
      <c r="B10" s="30">
        <v>50160</v>
      </c>
      <c r="C10" s="318">
        <v>963</v>
      </c>
      <c r="D10" s="307">
        <v>629</v>
      </c>
      <c r="E10" s="387">
        <v>334</v>
      </c>
      <c r="F10" s="380">
        <v>400</v>
      </c>
      <c r="G10" s="229">
        <v>71.3</v>
      </c>
      <c r="H10" s="150" t="s">
        <v>14</v>
      </c>
      <c r="I10" s="145"/>
      <c r="J10" s="2"/>
      <c r="K10" s="1"/>
      <c r="L10" s="1"/>
      <c r="M10" s="1"/>
      <c r="N10" s="1"/>
      <c r="O10" s="1"/>
      <c r="P10" s="1"/>
      <c r="Q10" s="1"/>
      <c r="R10" s="1"/>
    </row>
    <row r="11" spans="1:18" s="3" customFormat="1" ht="15.6" customHeight="1" x14ac:dyDescent="0.2">
      <c r="A11" s="54" t="s">
        <v>15</v>
      </c>
      <c r="B11" s="30">
        <v>50161</v>
      </c>
      <c r="C11" s="318">
        <v>40</v>
      </c>
      <c r="D11" s="307"/>
      <c r="E11" s="387">
        <v>66</v>
      </c>
      <c r="F11" s="380">
        <v>100</v>
      </c>
      <c r="G11" s="229"/>
      <c r="H11" s="150"/>
      <c r="I11" s="145"/>
      <c r="J11" s="2"/>
      <c r="K11" s="1"/>
      <c r="L11" s="1"/>
      <c r="M11" s="1"/>
      <c r="N11" s="1"/>
      <c r="O11" s="1"/>
      <c r="P11" s="1"/>
      <c r="Q11" s="1"/>
      <c r="R11" s="1"/>
    </row>
    <row r="12" spans="1:18" s="3" customFormat="1" ht="15.6" customHeight="1" x14ac:dyDescent="0.2">
      <c r="A12" s="54" t="s">
        <v>16</v>
      </c>
      <c r="B12" s="30">
        <v>50162</v>
      </c>
      <c r="C12" s="318"/>
      <c r="D12" s="307"/>
      <c r="E12" s="387"/>
      <c r="F12" s="380"/>
      <c r="G12" s="229"/>
      <c r="H12" s="150"/>
      <c r="I12" s="145"/>
      <c r="J12" s="1"/>
      <c r="K12" s="1"/>
      <c r="L12" s="1"/>
      <c r="M12" s="1"/>
      <c r="N12" s="1"/>
      <c r="O12" s="1"/>
      <c r="P12" s="1"/>
      <c r="Q12" s="1"/>
      <c r="R12" s="1"/>
    </row>
    <row r="13" spans="1:18" s="3" customFormat="1" ht="15.6" customHeight="1" x14ac:dyDescent="0.2">
      <c r="A13" s="54" t="s">
        <v>17</v>
      </c>
      <c r="B13" s="30">
        <v>50170</v>
      </c>
      <c r="C13" s="318">
        <v>797</v>
      </c>
      <c r="D13" s="307">
        <v>719</v>
      </c>
      <c r="E13" s="387">
        <v>1150</v>
      </c>
      <c r="F13" s="380">
        <v>2000</v>
      </c>
      <c r="G13" s="229">
        <v>396</v>
      </c>
      <c r="H13" s="150"/>
      <c r="I13" s="145"/>
      <c r="J13" s="1"/>
      <c r="K13" s="1"/>
      <c r="L13" s="1"/>
      <c r="M13" s="1"/>
      <c r="N13" s="1"/>
      <c r="O13" s="1"/>
      <c r="P13" s="1"/>
      <c r="Q13" s="1"/>
      <c r="R13" s="1"/>
    </row>
    <row r="14" spans="1:18" s="3" customFormat="1" ht="15.6" customHeight="1" x14ac:dyDescent="0.2">
      <c r="A14" s="54" t="s">
        <v>20</v>
      </c>
      <c r="B14" s="30">
        <v>50171</v>
      </c>
      <c r="C14" s="318">
        <v>53</v>
      </c>
      <c r="D14" s="307">
        <v>106</v>
      </c>
      <c r="E14" s="387">
        <v>119</v>
      </c>
      <c r="F14" s="380">
        <v>250</v>
      </c>
      <c r="G14" s="229">
        <v>43</v>
      </c>
      <c r="H14" s="150" t="s">
        <v>21</v>
      </c>
      <c r="I14" s="145"/>
      <c r="J14" s="1"/>
      <c r="K14" s="1"/>
      <c r="L14" s="1"/>
      <c r="M14" s="1"/>
      <c r="N14" s="1"/>
      <c r="O14" s="1"/>
      <c r="P14" s="1"/>
      <c r="Q14" s="1"/>
      <c r="R14" s="1"/>
    </row>
    <row r="15" spans="1:18" s="3" customFormat="1" ht="15.6" customHeight="1" x14ac:dyDescent="0.2">
      <c r="A15" s="54" t="s">
        <v>22</v>
      </c>
      <c r="B15" s="30">
        <v>50172</v>
      </c>
      <c r="C15" s="318">
        <v>982</v>
      </c>
      <c r="D15" s="307">
        <v>776</v>
      </c>
      <c r="E15" s="387">
        <v>1268</v>
      </c>
      <c r="F15" s="380">
        <v>1000</v>
      </c>
      <c r="G15" s="229">
        <v>211</v>
      </c>
      <c r="H15" s="150"/>
      <c r="I15" s="145"/>
      <c r="J15" s="1"/>
      <c r="K15" s="1"/>
      <c r="L15" s="1"/>
      <c r="M15" s="1"/>
      <c r="N15" s="1"/>
      <c r="O15" s="1"/>
      <c r="P15" s="1"/>
      <c r="Q15" s="1"/>
      <c r="R15" s="1"/>
    </row>
    <row r="16" spans="1:18" s="3" customFormat="1" ht="15.6" customHeight="1" x14ac:dyDescent="0.2">
      <c r="A16" s="54" t="s">
        <v>23</v>
      </c>
      <c r="B16" s="30">
        <v>50173</v>
      </c>
      <c r="C16" s="318">
        <v>6512</v>
      </c>
      <c r="D16" s="307">
        <v>900</v>
      </c>
      <c r="E16" s="387">
        <v>1242</v>
      </c>
      <c r="F16" s="380"/>
      <c r="G16" s="229"/>
      <c r="H16" s="150"/>
      <c r="I16" s="145"/>
      <c r="J16" s="1"/>
      <c r="K16" s="1"/>
      <c r="L16" s="1"/>
      <c r="M16" s="1"/>
      <c r="N16" s="1"/>
      <c r="O16" s="1"/>
      <c r="P16" s="1"/>
      <c r="Q16" s="1"/>
      <c r="R16" s="1"/>
    </row>
    <row r="17" spans="1:19" s="3" customFormat="1" ht="15.6" customHeight="1" x14ac:dyDescent="0.2">
      <c r="A17" s="54" t="s">
        <v>24</v>
      </c>
      <c r="B17" s="30">
        <v>50174</v>
      </c>
      <c r="C17" s="318">
        <v>209</v>
      </c>
      <c r="D17" s="307">
        <v>137</v>
      </c>
      <c r="E17" s="387">
        <v>149</v>
      </c>
      <c r="F17" s="380">
        <v>150</v>
      </c>
      <c r="G17" s="229">
        <v>68</v>
      </c>
      <c r="H17" s="150"/>
      <c r="I17" s="145"/>
      <c r="J17" s="1"/>
      <c r="K17" s="1"/>
      <c r="L17" s="1"/>
      <c r="M17" s="1"/>
      <c r="N17" s="1"/>
      <c r="O17" s="1"/>
      <c r="P17" s="1"/>
      <c r="Q17" s="1"/>
      <c r="R17" s="1"/>
    </row>
    <row r="18" spans="1:19" s="3" customFormat="1" ht="15.6" customHeight="1" x14ac:dyDescent="0.2">
      <c r="A18" s="54" t="str">
        <f>MPSB!A18</f>
        <v>Spotreba DHIM do1 700€</v>
      </c>
      <c r="B18" s="30">
        <v>50175</v>
      </c>
      <c r="C18" s="318">
        <v>33</v>
      </c>
      <c r="D18" s="307">
        <v>277</v>
      </c>
      <c r="E18" s="387"/>
      <c r="F18" s="380"/>
      <c r="G18" s="229"/>
      <c r="H18" s="150"/>
      <c r="I18" s="145"/>
      <c r="J18" s="1"/>
      <c r="K18" s="1"/>
      <c r="L18" s="1"/>
      <c r="M18" s="1"/>
      <c r="N18" s="1"/>
      <c r="O18" s="1"/>
      <c r="P18" s="1"/>
      <c r="Q18" s="1"/>
      <c r="R18" s="1"/>
    </row>
    <row r="19" spans="1:19" s="3" customFormat="1" ht="15.6" customHeight="1" x14ac:dyDescent="0.2">
      <c r="A19" s="54" t="s">
        <v>28</v>
      </c>
      <c r="B19" s="30">
        <v>50180</v>
      </c>
      <c r="C19" s="318"/>
      <c r="D19" s="307"/>
      <c r="E19" s="387"/>
      <c r="F19" s="380"/>
      <c r="G19" s="229"/>
      <c r="H19" s="150"/>
      <c r="I19" s="145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s="3" customFormat="1" ht="15.6" customHeight="1" x14ac:dyDescent="0.2">
      <c r="A20" s="54" t="s">
        <v>29</v>
      </c>
      <c r="B20" s="30">
        <v>50188</v>
      </c>
      <c r="C20" s="318"/>
      <c r="D20" s="307"/>
      <c r="E20" s="387"/>
      <c r="F20" s="380"/>
      <c r="G20" s="229"/>
      <c r="H20" s="150"/>
      <c r="I20" s="145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3" customFormat="1" ht="15.6" customHeight="1" x14ac:dyDescent="0.2">
      <c r="A21" s="54" t="s">
        <v>32</v>
      </c>
      <c r="B21" s="30">
        <v>50190</v>
      </c>
      <c r="C21" s="318"/>
      <c r="D21" s="307"/>
      <c r="E21" s="387"/>
      <c r="F21" s="380"/>
      <c r="G21" s="229"/>
      <c r="H21" s="150"/>
      <c r="I21" s="145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s="3" customFormat="1" ht="15.6" customHeight="1" x14ac:dyDescent="0.2">
      <c r="A22" s="83" t="s">
        <v>220</v>
      </c>
      <c r="B22" s="86">
        <v>50199</v>
      </c>
      <c r="C22" s="318"/>
      <c r="D22" s="307">
        <v>-2</v>
      </c>
      <c r="E22" s="387"/>
      <c r="F22" s="380"/>
      <c r="G22" s="229"/>
      <c r="H22" s="150"/>
      <c r="I22" s="145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s="3" customFormat="1" ht="15.6" customHeight="1" x14ac:dyDescent="0.2">
      <c r="A23" s="83" t="s">
        <v>33</v>
      </c>
      <c r="B23" s="86">
        <v>50210</v>
      </c>
      <c r="C23" s="318">
        <v>735</v>
      </c>
      <c r="D23" s="307">
        <v>2852</v>
      </c>
      <c r="E23" s="387">
        <v>2625</v>
      </c>
      <c r="F23" s="380">
        <v>2700</v>
      </c>
      <c r="G23" s="229">
        <v>334</v>
      </c>
      <c r="H23" s="150"/>
      <c r="I23" s="145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s="3" customFormat="1" ht="15.6" customHeight="1" x14ac:dyDescent="0.2">
      <c r="A24" s="83" t="s">
        <v>34</v>
      </c>
      <c r="B24" s="86">
        <v>50220</v>
      </c>
      <c r="C24" s="318">
        <v>6252</v>
      </c>
      <c r="D24" s="307">
        <v>7590</v>
      </c>
      <c r="E24" s="387">
        <v>7252</v>
      </c>
      <c r="F24" s="380">
        <v>7300</v>
      </c>
      <c r="G24" s="229"/>
      <c r="H24" s="150" t="s">
        <v>232</v>
      </c>
      <c r="I24" s="145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s="3" customFormat="1" ht="15.6" customHeight="1" x14ac:dyDescent="0.2">
      <c r="A25" s="83" t="s">
        <v>35</v>
      </c>
      <c r="B25" s="86">
        <v>50230</v>
      </c>
      <c r="C25" s="318">
        <v>157</v>
      </c>
      <c r="D25" s="307">
        <v>97</v>
      </c>
      <c r="E25" s="387">
        <v>38</v>
      </c>
      <c r="F25" s="380">
        <v>100</v>
      </c>
      <c r="G25" s="229">
        <v>4</v>
      </c>
      <c r="H25" s="150"/>
      <c r="I25" s="145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s="3" customFormat="1" ht="15.6" customHeight="1" x14ac:dyDescent="0.2">
      <c r="A26" s="83" t="s">
        <v>36</v>
      </c>
      <c r="B26" s="86">
        <v>50310</v>
      </c>
      <c r="C26" s="318"/>
      <c r="D26" s="307"/>
      <c r="E26" s="387">
        <v>21</v>
      </c>
      <c r="F26" s="380"/>
      <c r="G26" s="229"/>
      <c r="H26" s="150"/>
      <c r="I26" s="145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s="3" customFormat="1" ht="15.6" customHeight="1" x14ac:dyDescent="0.2">
      <c r="A27" s="83" t="s">
        <v>234</v>
      </c>
      <c r="B27" s="86">
        <v>51110</v>
      </c>
      <c r="C27" s="318"/>
      <c r="D27" s="307"/>
      <c r="E27" s="387"/>
      <c r="F27" s="380"/>
      <c r="G27" s="229"/>
      <c r="H27" s="150"/>
      <c r="I27" s="145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s="3" customFormat="1" ht="15.6" customHeight="1" x14ac:dyDescent="0.2">
      <c r="A28" s="83" t="s">
        <v>37</v>
      </c>
      <c r="B28" s="86">
        <v>51111</v>
      </c>
      <c r="C28" s="318">
        <v>681</v>
      </c>
      <c r="D28" s="307">
        <v>97</v>
      </c>
      <c r="E28" s="387">
        <v>188</v>
      </c>
      <c r="F28" s="380">
        <v>200</v>
      </c>
      <c r="G28" s="229"/>
      <c r="H28" s="150" t="s">
        <v>221</v>
      </c>
      <c r="I28" s="145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s="3" customFormat="1" ht="15.6" customHeight="1" x14ac:dyDescent="0.2">
      <c r="A29" s="83" t="s">
        <v>39</v>
      </c>
      <c r="B29" s="86">
        <v>51199</v>
      </c>
      <c r="C29" s="318"/>
      <c r="D29" s="307"/>
      <c r="E29" s="387"/>
      <c r="F29" s="380"/>
      <c r="G29" s="229"/>
      <c r="H29" s="150"/>
      <c r="I29" s="145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s="3" customFormat="1" ht="15.6" customHeight="1" x14ac:dyDescent="0.2">
      <c r="A30" s="83" t="s">
        <v>40</v>
      </c>
      <c r="B30" s="86">
        <v>51210</v>
      </c>
      <c r="C30" s="318">
        <v>4</v>
      </c>
      <c r="D30" s="307"/>
      <c r="E30" s="387">
        <v>215</v>
      </c>
      <c r="F30" s="380"/>
      <c r="G30" s="229"/>
      <c r="H30" s="150"/>
      <c r="I30" s="145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s="3" customFormat="1" ht="15.6" customHeight="1" x14ac:dyDescent="0.2">
      <c r="A31" s="83" t="s">
        <v>41</v>
      </c>
      <c r="B31" s="86">
        <v>51310</v>
      </c>
      <c r="C31" s="318">
        <v>458</v>
      </c>
      <c r="D31" s="307">
        <v>188</v>
      </c>
      <c r="E31" s="387">
        <v>201</v>
      </c>
      <c r="F31" s="380">
        <v>200</v>
      </c>
      <c r="G31" s="229"/>
      <c r="H31" s="156"/>
      <c r="I31" s="145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s="3" customFormat="1" ht="15.6" customHeight="1" x14ac:dyDescent="0.2">
      <c r="A32" s="83" t="s">
        <v>42</v>
      </c>
      <c r="B32" s="86">
        <v>51810</v>
      </c>
      <c r="C32" s="318">
        <v>472</v>
      </c>
      <c r="D32" s="307">
        <v>454</v>
      </c>
      <c r="E32" s="387">
        <v>297</v>
      </c>
      <c r="F32" s="380">
        <v>300</v>
      </c>
      <c r="G32" s="229">
        <v>25</v>
      </c>
      <c r="H32" s="150"/>
      <c r="I32" s="145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s="3" customFormat="1" ht="15.6" customHeight="1" x14ac:dyDescent="0.2">
      <c r="A33" s="83" t="s">
        <v>43</v>
      </c>
      <c r="B33" s="86">
        <v>51811</v>
      </c>
      <c r="C33" s="318"/>
      <c r="D33" s="307"/>
      <c r="E33" s="387"/>
      <c r="F33" s="380"/>
      <c r="G33" s="229"/>
      <c r="H33" s="150"/>
      <c r="I33" s="145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3" customFormat="1" ht="15.6" customHeight="1" x14ac:dyDescent="0.2">
      <c r="A34" s="83" t="s">
        <v>44</v>
      </c>
      <c r="B34" s="86">
        <v>51820</v>
      </c>
      <c r="C34" s="318"/>
      <c r="D34" s="307"/>
      <c r="E34" s="387"/>
      <c r="F34" s="380"/>
      <c r="G34" s="229"/>
      <c r="H34" s="150"/>
      <c r="I34" s="142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s="3" customFormat="1" ht="15.6" customHeight="1" x14ac:dyDescent="0.2">
      <c r="A35" s="83" t="s">
        <v>45</v>
      </c>
      <c r="B35" s="86">
        <v>51821</v>
      </c>
      <c r="C35" s="318">
        <v>36</v>
      </c>
      <c r="D35" s="307">
        <v>58</v>
      </c>
      <c r="E35" s="387">
        <v>62</v>
      </c>
      <c r="F35" s="380">
        <v>60</v>
      </c>
      <c r="G35" s="229">
        <v>6</v>
      </c>
      <c r="H35" s="150" t="s">
        <v>158</v>
      </c>
      <c r="I35" s="142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s="3" customFormat="1" ht="15.6" customHeight="1" x14ac:dyDescent="0.2">
      <c r="A36" s="83" t="s">
        <v>222</v>
      </c>
      <c r="B36" s="86">
        <v>51822</v>
      </c>
      <c r="C36" s="318">
        <v>1664</v>
      </c>
      <c r="D36" s="307">
        <v>1504</v>
      </c>
      <c r="E36" s="387">
        <v>1415</v>
      </c>
      <c r="F36" s="380">
        <v>2450</v>
      </c>
      <c r="G36" s="229">
        <v>170</v>
      </c>
      <c r="H36" s="150" t="s">
        <v>211</v>
      </c>
      <c r="I36" s="142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s="3" customFormat="1" ht="15.6" customHeight="1" x14ac:dyDescent="0.2">
      <c r="A37" s="83" t="s">
        <v>223</v>
      </c>
      <c r="B37" s="86">
        <v>51823</v>
      </c>
      <c r="C37" s="318"/>
      <c r="D37" s="307">
        <v>211</v>
      </c>
      <c r="E37" s="387">
        <v>41</v>
      </c>
      <c r="F37" s="380">
        <v>42</v>
      </c>
      <c r="G37" s="229">
        <v>42</v>
      </c>
      <c r="H37" s="150"/>
      <c r="I37" s="142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s="3" customFormat="1" ht="15.6" customHeight="1" x14ac:dyDescent="0.2">
      <c r="A38" s="83" t="s">
        <v>49</v>
      </c>
      <c r="B38" s="84" t="s">
        <v>224</v>
      </c>
      <c r="C38" s="319">
        <v>2700</v>
      </c>
      <c r="D38" s="307">
        <v>240</v>
      </c>
      <c r="E38" s="387"/>
      <c r="F38" s="380"/>
      <c r="G38" s="229"/>
      <c r="H38" s="150"/>
      <c r="I38" s="142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s="3" customFormat="1" ht="15.6" customHeight="1" x14ac:dyDescent="0.2">
      <c r="A39" s="83" t="s">
        <v>225</v>
      </c>
      <c r="B39" s="84">
        <v>51835</v>
      </c>
      <c r="C39" s="319"/>
      <c r="D39" s="307"/>
      <c r="E39" s="387">
        <v>516</v>
      </c>
      <c r="F39" s="380"/>
      <c r="G39" s="229"/>
      <c r="H39" s="150"/>
      <c r="I39" s="142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s="3" customFormat="1" ht="15.6" customHeight="1" x14ac:dyDescent="0.2">
      <c r="A40" s="83" t="s">
        <v>51</v>
      </c>
      <c r="B40" s="86">
        <v>51836</v>
      </c>
      <c r="C40" s="318">
        <v>281</v>
      </c>
      <c r="D40" s="307">
        <v>270</v>
      </c>
      <c r="E40" s="387">
        <v>268</v>
      </c>
      <c r="F40" s="380">
        <v>300</v>
      </c>
      <c r="G40" s="229">
        <v>68</v>
      </c>
      <c r="H40" s="156" t="s">
        <v>52</v>
      </c>
      <c r="I40" s="142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s="3" customFormat="1" ht="15.6" customHeight="1" x14ac:dyDescent="0.2">
      <c r="A41" s="83" t="s">
        <v>226</v>
      </c>
      <c r="B41" s="86">
        <v>51837</v>
      </c>
      <c r="C41" s="318"/>
      <c r="D41" s="307"/>
      <c r="E41" s="387">
        <v>600</v>
      </c>
      <c r="F41" s="380">
        <v>600</v>
      </c>
      <c r="G41" s="229">
        <v>50</v>
      </c>
      <c r="H41" s="156" t="s">
        <v>247</v>
      </c>
      <c r="I41" s="142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s="3" customFormat="1" ht="15.6" customHeight="1" x14ac:dyDescent="0.2">
      <c r="A42" s="83" t="s">
        <v>259</v>
      </c>
      <c r="B42" s="86">
        <v>51838</v>
      </c>
      <c r="C42" s="318"/>
      <c r="D42" s="307">
        <v>1700</v>
      </c>
      <c r="E42" s="387">
        <v>2250</v>
      </c>
      <c r="F42" s="380">
        <v>2000</v>
      </c>
      <c r="G42" s="229">
        <v>28</v>
      </c>
      <c r="H42" s="156" t="s">
        <v>265</v>
      </c>
      <c r="I42" s="142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s="3" customFormat="1" ht="33" customHeight="1" x14ac:dyDescent="0.2">
      <c r="A43" s="54" t="str">
        <f>MPSB!A43</f>
        <v>Ostatné služby</v>
      </c>
      <c r="B43" s="30">
        <v>51860</v>
      </c>
      <c r="C43" s="318">
        <v>8272</v>
      </c>
      <c r="D43" s="307">
        <v>5003</v>
      </c>
      <c r="E43" s="387">
        <v>8418</v>
      </c>
      <c r="F43" s="380">
        <v>8500</v>
      </c>
      <c r="G43" s="229">
        <v>1163</v>
      </c>
      <c r="H43" s="157" t="s">
        <v>246</v>
      </c>
      <c r="I43" s="145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s="3" customFormat="1" ht="15.6" customHeight="1" x14ac:dyDescent="0.2">
      <c r="A44" s="54" t="s">
        <v>55</v>
      </c>
      <c r="B44" s="30">
        <v>51861</v>
      </c>
      <c r="C44" s="318">
        <v>91</v>
      </c>
      <c r="D44" s="307">
        <v>52</v>
      </c>
      <c r="E44" s="387"/>
      <c r="F44" s="380">
        <v>50</v>
      </c>
      <c r="G44" s="229"/>
      <c r="H44" s="150"/>
      <c r="I44" s="145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s="3" customFormat="1" ht="15.6" customHeight="1" x14ac:dyDescent="0.2">
      <c r="A45" s="54" t="s">
        <v>56</v>
      </c>
      <c r="B45" s="30">
        <v>51899</v>
      </c>
      <c r="C45" s="318"/>
      <c r="D45" s="307"/>
      <c r="E45" s="387"/>
      <c r="F45" s="380"/>
      <c r="G45" s="229"/>
      <c r="H45" s="150"/>
      <c r="I45" s="145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s="3" customFormat="1" ht="15.6" customHeight="1" x14ac:dyDescent="0.2">
      <c r="A46" s="54" t="s">
        <v>58</v>
      </c>
      <c r="B46" s="30">
        <v>51830</v>
      </c>
      <c r="C46" s="318"/>
      <c r="D46" s="307"/>
      <c r="E46" s="387"/>
      <c r="F46" s="380"/>
      <c r="G46" s="229"/>
      <c r="H46" s="150"/>
      <c r="I46" s="145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s="3" customFormat="1" ht="15.6" customHeight="1" x14ac:dyDescent="0.2">
      <c r="A47" s="54" t="s">
        <v>60</v>
      </c>
      <c r="B47" s="30">
        <v>51833</v>
      </c>
      <c r="C47" s="318"/>
      <c r="D47" s="307"/>
      <c r="E47" s="387"/>
      <c r="F47" s="380"/>
      <c r="G47" s="229"/>
      <c r="H47" s="150"/>
      <c r="I47" s="145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s="3" customFormat="1" ht="15.6" customHeight="1" x14ac:dyDescent="0.2">
      <c r="A48" s="54" t="s">
        <v>61</v>
      </c>
      <c r="B48" s="30">
        <v>51831</v>
      </c>
      <c r="C48" s="318"/>
      <c r="D48" s="307"/>
      <c r="E48" s="387"/>
      <c r="F48" s="380"/>
      <c r="G48" s="229"/>
      <c r="H48" s="150"/>
      <c r="I48" s="145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s="3" customFormat="1" ht="15.6" customHeight="1" x14ac:dyDescent="0.2">
      <c r="A49" s="54" t="s">
        <v>62</v>
      </c>
      <c r="B49" s="30">
        <v>51834</v>
      </c>
      <c r="C49" s="318">
        <v>11850</v>
      </c>
      <c r="D49" s="307">
        <v>11850</v>
      </c>
      <c r="E49" s="387">
        <v>11850</v>
      </c>
      <c r="F49" s="380">
        <v>11850</v>
      </c>
      <c r="G49" s="229">
        <v>1632</v>
      </c>
      <c r="H49" s="150" t="s">
        <v>59</v>
      </c>
      <c r="I49" s="145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s="3" customFormat="1" ht="15.6" customHeight="1" x14ac:dyDescent="0.2">
      <c r="A50" s="54" t="s">
        <v>63</v>
      </c>
      <c r="B50" s="30">
        <v>51832</v>
      </c>
      <c r="C50" s="318"/>
      <c r="D50" s="307"/>
      <c r="E50" s="387"/>
      <c r="F50" s="380"/>
      <c r="G50" s="229"/>
      <c r="H50" s="150"/>
      <c r="I50" s="145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s="3" customFormat="1" ht="15.6" customHeight="1" x14ac:dyDescent="0.2">
      <c r="A51" s="54" t="s">
        <v>64</v>
      </c>
      <c r="B51" s="30">
        <v>521</v>
      </c>
      <c r="C51" s="318">
        <f>SUM(C53:C72)</f>
        <v>108407</v>
      </c>
      <c r="D51" s="318">
        <f t="shared" ref="D51" si="0">SUM(D53:D72)</f>
        <v>51766</v>
      </c>
      <c r="E51" s="422">
        <f>SUM(E53:E72)</f>
        <v>34707</v>
      </c>
      <c r="F51" s="454">
        <f t="shared" ref="F51" si="1">SUM(F53:F72)</f>
        <v>30700</v>
      </c>
      <c r="G51" s="457">
        <f>SUM(G53:G72)</f>
        <v>2696</v>
      </c>
      <c r="H51" s="462"/>
      <c r="I51" s="145"/>
      <c r="J51" s="2"/>
      <c r="K51" s="1"/>
      <c r="L51" s="145"/>
      <c r="M51" s="1"/>
      <c r="N51" s="1"/>
      <c r="O51" s="1"/>
      <c r="P51" s="1"/>
      <c r="Q51" s="1"/>
      <c r="R51" s="1"/>
      <c r="S51" s="1"/>
    </row>
    <row r="52" spans="1:19" s="3" customFormat="1" ht="15.6" customHeight="1" x14ac:dyDescent="0.2">
      <c r="A52" s="54" t="s">
        <v>65</v>
      </c>
      <c r="B52" s="30"/>
      <c r="C52" s="318"/>
      <c r="D52" s="307"/>
      <c r="E52" s="387"/>
      <c r="F52" s="416"/>
      <c r="G52" s="229"/>
      <c r="H52" s="150"/>
      <c r="I52" s="212"/>
      <c r="J52" s="2"/>
      <c r="K52" s="1"/>
      <c r="L52" s="1"/>
      <c r="M52" s="1"/>
      <c r="N52" s="1"/>
      <c r="O52" s="1"/>
      <c r="P52" s="1"/>
      <c r="Q52" s="1"/>
      <c r="R52" s="1"/>
      <c r="S52" s="1"/>
    </row>
    <row r="53" spans="1:19" s="3" customFormat="1" ht="15.6" customHeight="1" x14ac:dyDescent="0.2">
      <c r="A53" s="54" t="s">
        <v>66</v>
      </c>
      <c r="B53" s="30">
        <v>52110</v>
      </c>
      <c r="C53" s="318">
        <v>18801</v>
      </c>
      <c r="D53" s="307">
        <v>4645</v>
      </c>
      <c r="E53" s="387">
        <v>2954</v>
      </c>
      <c r="F53" s="396">
        <v>6000</v>
      </c>
      <c r="G53" s="229">
        <v>500</v>
      </c>
      <c r="H53" s="156"/>
      <c r="I53" s="213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s="3" customFormat="1" ht="15.6" customHeight="1" x14ac:dyDescent="0.2">
      <c r="A54" s="54" t="s">
        <v>67</v>
      </c>
      <c r="B54" s="30">
        <v>52110</v>
      </c>
      <c r="C54" s="318">
        <v>42676</v>
      </c>
      <c r="D54" s="307">
        <v>29958</v>
      </c>
      <c r="E54" s="387">
        <v>15774</v>
      </c>
      <c r="F54" s="396">
        <v>12000</v>
      </c>
      <c r="G54" s="229">
        <v>812</v>
      </c>
      <c r="H54" s="156"/>
      <c r="I54" s="213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s="3" customFormat="1" ht="15.6" customHeight="1" x14ac:dyDescent="0.2">
      <c r="A55" s="54" t="s">
        <v>68</v>
      </c>
      <c r="B55" s="30">
        <v>52111</v>
      </c>
      <c r="C55" s="318">
        <v>3771</v>
      </c>
      <c r="D55" s="307">
        <v>428</v>
      </c>
      <c r="E55" s="387">
        <v>1443</v>
      </c>
      <c r="F55" s="396">
        <v>2000</v>
      </c>
      <c r="G55" s="229">
        <v>441</v>
      </c>
      <c r="H55" s="156"/>
      <c r="I55" s="21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s="3" customFormat="1" ht="15.6" customHeight="1" x14ac:dyDescent="0.2">
      <c r="A56" s="54" t="s">
        <v>69</v>
      </c>
      <c r="B56" s="30">
        <v>52112</v>
      </c>
      <c r="C56" s="318">
        <v>2348</v>
      </c>
      <c r="D56" s="307">
        <v>1132</v>
      </c>
      <c r="E56" s="387">
        <v>838</v>
      </c>
      <c r="F56" s="396">
        <v>1000</v>
      </c>
      <c r="G56" s="229">
        <v>126</v>
      </c>
      <c r="H56" s="156" t="s">
        <v>171</v>
      </c>
      <c r="I56" s="21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s="3" customFormat="1" ht="15.6" customHeight="1" x14ac:dyDescent="0.2">
      <c r="A57" s="54" t="s">
        <v>70</v>
      </c>
      <c r="B57" s="30">
        <v>52112</v>
      </c>
      <c r="C57" s="318">
        <v>15905</v>
      </c>
      <c r="D57" s="307">
        <v>8140</v>
      </c>
      <c r="E57" s="387">
        <v>6914</v>
      </c>
      <c r="F57" s="396">
        <v>5000</v>
      </c>
      <c r="G57" s="229">
        <v>345</v>
      </c>
      <c r="H57" s="156" t="s">
        <v>171</v>
      </c>
      <c r="I57" s="211"/>
      <c r="J57" s="1"/>
      <c r="K57" s="145"/>
      <c r="L57" s="1"/>
      <c r="M57" s="1"/>
      <c r="N57" s="1"/>
      <c r="O57" s="1"/>
      <c r="P57" s="1"/>
      <c r="Q57" s="1"/>
      <c r="R57" s="1"/>
      <c r="S57" s="1"/>
    </row>
    <row r="58" spans="1:19" s="3" customFormat="1" ht="15.6" customHeight="1" x14ac:dyDescent="0.2">
      <c r="A58" s="54" t="s">
        <v>71</v>
      </c>
      <c r="B58" s="30">
        <v>52113</v>
      </c>
      <c r="C58" s="318">
        <v>817</v>
      </c>
      <c r="D58" s="307">
        <v>100</v>
      </c>
      <c r="E58" s="387"/>
      <c r="F58" s="396"/>
      <c r="G58" s="229"/>
      <c r="H58" s="150" t="s">
        <v>212</v>
      </c>
      <c r="I58" s="21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s="3" customFormat="1" ht="15.6" customHeight="1" x14ac:dyDescent="0.2">
      <c r="A59" s="54" t="s">
        <v>72</v>
      </c>
      <c r="B59" s="30">
        <v>52114</v>
      </c>
      <c r="C59" s="318">
        <v>2125</v>
      </c>
      <c r="D59" s="307"/>
      <c r="E59" s="387"/>
      <c r="F59" s="396">
        <v>500</v>
      </c>
      <c r="G59" s="229"/>
      <c r="H59" s="150"/>
      <c r="I59" s="213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s="3" customFormat="1" ht="15.6" customHeight="1" x14ac:dyDescent="0.2">
      <c r="A60" s="54" t="s">
        <v>73</v>
      </c>
      <c r="B60" s="30">
        <v>52115</v>
      </c>
      <c r="C60" s="318"/>
      <c r="D60" s="307"/>
      <c r="E60" s="387"/>
      <c r="F60" s="396"/>
      <c r="G60" s="229"/>
      <c r="H60" s="150"/>
      <c r="I60" s="213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s="3" customFormat="1" ht="15.6" customHeight="1" x14ac:dyDescent="0.2">
      <c r="A61" s="54" t="s">
        <v>74</v>
      </c>
      <c r="B61" s="30">
        <v>52116</v>
      </c>
      <c r="C61" s="318">
        <v>943</v>
      </c>
      <c r="D61" s="307"/>
      <c r="E61" s="387"/>
      <c r="F61" s="396"/>
      <c r="G61" s="229"/>
      <c r="H61" s="150"/>
      <c r="I61" s="213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s="3" customFormat="1" ht="15.6" customHeight="1" x14ac:dyDescent="0.2">
      <c r="A62" s="54" t="s">
        <v>203</v>
      </c>
      <c r="B62" s="30">
        <v>52117</v>
      </c>
      <c r="C62" s="318"/>
      <c r="D62" s="307"/>
      <c r="E62" s="387"/>
      <c r="F62" s="396"/>
      <c r="G62" s="229"/>
      <c r="H62" s="150"/>
      <c r="I62" s="213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s="3" customFormat="1" ht="15.6" customHeight="1" x14ac:dyDescent="0.2">
      <c r="A63" s="54" t="s">
        <v>75</v>
      </c>
      <c r="B63" s="30">
        <v>52120</v>
      </c>
      <c r="C63" s="318"/>
      <c r="D63" s="307"/>
      <c r="E63" s="387"/>
      <c r="F63" s="396"/>
      <c r="G63" s="229"/>
      <c r="H63" s="150"/>
      <c r="I63" s="213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s="3" customFormat="1" ht="15.6" customHeight="1" x14ac:dyDescent="0.2">
      <c r="A64" s="54" t="s">
        <v>76</v>
      </c>
      <c r="B64" s="30">
        <v>52121</v>
      </c>
      <c r="C64" s="318">
        <v>9796</v>
      </c>
      <c r="D64" s="307">
        <v>5798</v>
      </c>
      <c r="E64" s="387">
        <v>4243</v>
      </c>
      <c r="F64" s="396">
        <v>4200</v>
      </c>
      <c r="G64" s="229">
        <v>472</v>
      </c>
      <c r="H64" s="150"/>
      <c r="I64" s="213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s="3" customFormat="1" ht="15.6" customHeight="1" x14ac:dyDescent="0.2">
      <c r="A65" s="54" t="s">
        <v>77</v>
      </c>
      <c r="B65" s="30">
        <v>52122</v>
      </c>
      <c r="C65" s="318"/>
      <c r="D65" s="307"/>
      <c r="E65" s="387"/>
      <c r="F65" s="396"/>
      <c r="G65" s="229"/>
      <c r="H65" s="150"/>
      <c r="I65" s="213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s="3" customFormat="1" ht="15.6" customHeight="1" x14ac:dyDescent="0.2">
      <c r="A66" s="54" t="s">
        <v>78</v>
      </c>
      <c r="B66" s="30">
        <v>52123</v>
      </c>
      <c r="C66" s="318">
        <v>3120</v>
      </c>
      <c r="D66" s="307"/>
      <c r="E66" s="387"/>
      <c r="F66" s="396"/>
      <c r="G66" s="229"/>
      <c r="H66" s="150"/>
      <c r="I66" s="213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s="3" customFormat="1" ht="15.6" customHeight="1" x14ac:dyDescent="0.2">
      <c r="A67" s="54" t="s">
        <v>79</v>
      </c>
      <c r="B67" s="30">
        <v>52125</v>
      </c>
      <c r="C67" s="318"/>
      <c r="D67" s="307"/>
      <c r="E67" s="387"/>
      <c r="F67" s="396"/>
      <c r="G67" s="229"/>
      <c r="H67" s="150"/>
      <c r="I67" s="213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s="3" customFormat="1" ht="15.6" customHeight="1" x14ac:dyDescent="0.2">
      <c r="A68" s="54" t="s">
        <v>80</v>
      </c>
      <c r="B68" s="30">
        <v>52130</v>
      </c>
      <c r="C68" s="318">
        <v>6014</v>
      </c>
      <c r="D68" s="307"/>
      <c r="E68" s="387"/>
      <c r="F68" s="396"/>
      <c r="G68" s="229"/>
      <c r="H68" s="150"/>
      <c r="I68" s="213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s="3" customFormat="1" ht="15.6" customHeight="1" x14ac:dyDescent="0.2">
      <c r="A69" s="54" t="s">
        <v>81</v>
      </c>
      <c r="B69" s="30">
        <v>52131</v>
      </c>
      <c r="C69" s="318"/>
      <c r="D69" s="307"/>
      <c r="E69" s="387"/>
      <c r="F69" s="396"/>
      <c r="G69" s="229"/>
      <c r="H69" s="150"/>
      <c r="I69" s="213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s="3" customFormat="1" ht="15.6" customHeight="1" x14ac:dyDescent="0.2">
      <c r="A70" s="54" t="s">
        <v>82</v>
      </c>
      <c r="B70" s="30">
        <v>52132</v>
      </c>
      <c r="C70" s="318">
        <v>2035</v>
      </c>
      <c r="D70" s="307"/>
      <c r="E70" s="387">
        <v>220</v>
      </c>
      <c r="F70" s="396"/>
      <c r="G70" s="229"/>
      <c r="H70" s="150"/>
      <c r="I70" s="213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s="3" customFormat="1" ht="15.6" customHeight="1" x14ac:dyDescent="0.2">
      <c r="A71" s="54" t="s">
        <v>83</v>
      </c>
      <c r="B71" s="30">
        <v>52133</v>
      </c>
      <c r="C71" s="318"/>
      <c r="D71" s="307"/>
      <c r="E71" s="387"/>
      <c r="F71" s="396"/>
      <c r="G71" s="229"/>
      <c r="H71" s="150"/>
      <c r="I71" s="213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s="3" customFormat="1" ht="15.6" customHeight="1" x14ac:dyDescent="0.2">
      <c r="A72" s="54" t="str">
        <f>MPSB!A72</f>
        <v>Dohody - práce</v>
      </c>
      <c r="B72" s="30">
        <v>52191</v>
      </c>
      <c r="C72" s="318">
        <v>56</v>
      </c>
      <c r="D72" s="307">
        <v>1565</v>
      </c>
      <c r="E72" s="387">
        <v>2321</v>
      </c>
      <c r="F72" s="396"/>
      <c r="G72" s="229"/>
      <c r="H72" s="150"/>
      <c r="I72" s="213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s="3" customFormat="1" ht="15.6" customHeight="1" x14ac:dyDescent="0.2">
      <c r="A73" s="54" t="str">
        <f>MPSB!A73</f>
        <v>Odmeny členom organ. spoločnosti</v>
      </c>
      <c r="B73" s="30">
        <f>MPSB!B73</f>
        <v>52310</v>
      </c>
      <c r="C73" s="318">
        <v>216</v>
      </c>
      <c r="D73" s="307">
        <v>183</v>
      </c>
      <c r="E73" s="387">
        <v>149</v>
      </c>
      <c r="F73" s="396">
        <v>150</v>
      </c>
      <c r="G73" s="229">
        <v>50</v>
      </c>
      <c r="H73" s="150"/>
      <c r="I73" s="213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s="3" customFormat="1" ht="15.6" customHeight="1" x14ac:dyDescent="0.2">
      <c r="A74" s="54" t="s">
        <v>84</v>
      </c>
      <c r="B74" s="32" t="s">
        <v>85</v>
      </c>
      <c r="C74" s="319">
        <v>14303</v>
      </c>
      <c r="D74" s="307">
        <v>6946</v>
      </c>
      <c r="E74" s="387">
        <v>3810</v>
      </c>
      <c r="F74" s="396">
        <v>4500</v>
      </c>
      <c r="G74" s="229">
        <v>312</v>
      </c>
      <c r="H74" s="150"/>
      <c r="I74" s="213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s="3" customFormat="1" ht="15.6" customHeight="1" x14ac:dyDescent="0.2">
      <c r="A75" s="54" t="s">
        <v>86</v>
      </c>
      <c r="B75" s="30" t="s">
        <v>87</v>
      </c>
      <c r="C75" s="318">
        <v>22776</v>
      </c>
      <c r="D75" s="307">
        <v>12017</v>
      </c>
      <c r="E75" s="387">
        <v>7806</v>
      </c>
      <c r="F75" s="396">
        <v>9000</v>
      </c>
      <c r="G75" s="229">
        <v>552</v>
      </c>
      <c r="H75" s="150"/>
      <c r="I75" s="213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s="3" customFormat="1" ht="15.6" customHeight="1" x14ac:dyDescent="0.2">
      <c r="A76" s="54" t="s">
        <v>88</v>
      </c>
      <c r="B76" s="30">
        <v>52710</v>
      </c>
      <c r="C76" s="318">
        <v>3661</v>
      </c>
      <c r="D76" s="307">
        <v>2893</v>
      </c>
      <c r="E76" s="387">
        <v>1871</v>
      </c>
      <c r="F76" s="396">
        <v>2100</v>
      </c>
      <c r="G76" s="229">
        <v>176</v>
      </c>
      <c r="H76" s="150"/>
      <c r="I76" s="213"/>
      <c r="J76" s="2"/>
      <c r="K76" s="1"/>
      <c r="L76" s="1"/>
      <c r="M76" s="1"/>
      <c r="N76" s="1"/>
      <c r="O76" s="1"/>
      <c r="P76" s="1"/>
      <c r="Q76" s="1"/>
      <c r="R76" s="1"/>
      <c r="S76" s="1"/>
    </row>
    <row r="77" spans="1:19" s="3" customFormat="1" ht="15.6" customHeight="1" x14ac:dyDescent="0.2">
      <c r="A77" s="54" t="s">
        <v>90</v>
      </c>
      <c r="B77" s="30">
        <v>52720</v>
      </c>
      <c r="C77" s="318">
        <v>1305</v>
      </c>
      <c r="D77" s="307">
        <v>630</v>
      </c>
      <c r="E77" s="387">
        <v>370</v>
      </c>
      <c r="F77" s="396">
        <v>450</v>
      </c>
      <c r="G77" s="229">
        <v>30</v>
      </c>
      <c r="H77" s="150"/>
      <c r="I77" s="213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s="3" customFormat="1" ht="15.6" customHeight="1" x14ac:dyDescent="0.2">
      <c r="A78" s="54" t="s">
        <v>89</v>
      </c>
      <c r="B78" s="30">
        <v>52730</v>
      </c>
      <c r="C78" s="318">
        <v>376</v>
      </c>
      <c r="D78" s="307">
        <v>939</v>
      </c>
      <c r="E78" s="387">
        <v>76</v>
      </c>
      <c r="F78" s="396"/>
      <c r="G78" s="229"/>
      <c r="H78" s="150"/>
      <c r="O78" s="1"/>
      <c r="P78" s="1"/>
      <c r="Q78" s="1"/>
      <c r="R78" s="1"/>
      <c r="S78" s="1"/>
    </row>
    <row r="79" spans="1:19" s="3" customFormat="1" ht="15.6" customHeight="1" x14ac:dyDescent="0.2">
      <c r="A79" s="54" t="s">
        <v>91</v>
      </c>
      <c r="B79" s="30">
        <v>52810</v>
      </c>
      <c r="C79" s="318">
        <v>1595</v>
      </c>
      <c r="D79" s="307">
        <v>976</v>
      </c>
      <c r="E79" s="387">
        <v>816</v>
      </c>
      <c r="F79" s="396">
        <v>800</v>
      </c>
      <c r="G79" s="229">
        <v>86</v>
      </c>
      <c r="H79" s="150"/>
      <c r="I79" s="21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s="3" customFormat="1" ht="15.6" customHeight="1" x14ac:dyDescent="0.2">
      <c r="A80" s="54" t="s">
        <v>92</v>
      </c>
      <c r="B80" s="30">
        <v>53110</v>
      </c>
      <c r="C80" s="318">
        <v>145</v>
      </c>
      <c r="D80" s="307">
        <v>148</v>
      </c>
      <c r="E80" s="387">
        <v>148</v>
      </c>
      <c r="F80" s="380">
        <v>152</v>
      </c>
      <c r="G80" s="229">
        <v>152</v>
      </c>
      <c r="H80" s="156"/>
      <c r="I80" s="212"/>
      <c r="J80" s="2"/>
      <c r="K80" s="1"/>
      <c r="L80" s="1"/>
      <c r="M80" s="1"/>
      <c r="N80" s="1"/>
      <c r="O80" s="1"/>
      <c r="P80" s="1"/>
      <c r="Q80" s="1"/>
      <c r="R80" s="1"/>
      <c r="S80" s="1"/>
    </row>
    <row r="81" spans="1:19" s="3" customFormat="1" ht="15.6" customHeight="1" x14ac:dyDescent="0.2">
      <c r="A81" s="54" t="s">
        <v>93</v>
      </c>
      <c r="B81" s="32" t="s">
        <v>94</v>
      </c>
      <c r="C81" s="319">
        <v>302</v>
      </c>
      <c r="D81" s="307">
        <v>1840</v>
      </c>
      <c r="E81" s="387">
        <v>620</v>
      </c>
      <c r="F81" s="380">
        <v>650</v>
      </c>
      <c r="G81" s="229">
        <v>223</v>
      </c>
      <c r="H81" s="156" t="s">
        <v>269</v>
      </c>
      <c r="I81" s="142"/>
      <c r="J81" s="2"/>
      <c r="K81" s="1"/>
      <c r="L81" s="1"/>
      <c r="M81" s="1"/>
      <c r="N81" s="1"/>
      <c r="O81" s="1"/>
      <c r="P81" s="1"/>
      <c r="Q81" s="1"/>
      <c r="R81" s="1"/>
      <c r="S81" s="1"/>
    </row>
    <row r="82" spans="1:19" s="3" customFormat="1" ht="15.6" customHeight="1" x14ac:dyDescent="0.2">
      <c r="A82" s="54" t="s">
        <v>228</v>
      </c>
      <c r="B82" s="84">
        <v>54110</v>
      </c>
      <c r="C82" s="319"/>
      <c r="D82" s="307"/>
      <c r="E82" s="387"/>
      <c r="F82" s="380"/>
      <c r="G82" s="229"/>
      <c r="H82" s="156"/>
      <c r="I82" s="142"/>
      <c r="J82" s="2"/>
      <c r="K82" s="1"/>
      <c r="L82" s="1"/>
      <c r="M82" s="1"/>
      <c r="N82" s="1"/>
      <c r="O82" s="1"/>
      <c r="P82" s="1"/>
      <c r="Q82" s="1"/>
      <c r="R82" s="1"/>
      <c r="S82" s="1"/>
    </row>
    <row r="83" spans="1:19" s="3" customFormat="1" ht="15.6" customHeight="1" x14ac:dyDescent="0.2">
      <c r="A83" s="54" t="s">
        <v>96</v>
      </c>
      <c r="B83" s="30">
        <v>54312</v>
      </c>
      <c r="C83" s="318">
        <v>30</v>
      </c>
      <c r="D83" s="307"/>
      <c r="E83" s="387"/>
      <c r="F83" s="380"/>
      <c r="G83" s="229"/>
      <c r="H83" s="150"/>
      <c r="I83" s="142"/>
      <c r="J83" s="2"/>
      <c r="K83" s="1"/>
      <c r="L83" s="1"/>
      <c r="M83" s="1"/>
      <c r="N83" s="1"/>
      <c r="O83" s="1"/>
      <c r="P83" s="1"/>
      <c r="Q83" s="1"/>
      <c r="R83" s="1"/>
      <c r="S83" s="1"/>
    </row>
    <row r="84" spans="1:19" s="3" customFormat="1" ht="15.6" customHeight="1" x14ac:dyDescent="0.2">
      <c r="A84" s="54" t="s">
        <v>236</v>
      </c>
      <c r="B84" s="30">
        <f>MPSB!B84</f>
        <v>54410</v>
      </c>
      <c r="C84" s="318"/>
      <c r="D84" s="307"/>
      <c r="E84" s="387"/>
      <c r="F84" s="380"/>
      <c r="G84" s="229"/>
      <c r="H84" s="150"/>
      <c r="I84" s="14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19" s="3" customFormat="1" ht="15.6" customHeight="1" x14ac:dyDescent="0.2">
      <c r="A85" s="54" t="s">
        <v>97</v>
      </c>
      <c r="B85" s="30">
        <v>54610</v>
      </c>
      <c r="C85" s="318"/>
      <c r="D85" s="307"/>
      <c r="E85" s="387"/>
      <c r="F85" s="380"/>
      <c r="G85" s="229"/>
      <c r="H85" s="150"/>
      <c r="I85" s="142"/>
      <c r="J85" s="1"/>
      <c r="K85" s="146"/>
      <c r="L85" s="1"/>
      <c r="M85" s="1"/>
      <c r="N85" s="1"/>
      <c r="O85" s="1"/>
      <c r="P85" s="1"/>
      <c r="Q85" s="1"/>
      <c r="R85" s="1"/>
      <c r="S85" s="1"/>
    </row>
    <row r="86" spans="1:19" s="3" customFormat="1" ht="15.6" customHeight="1" x14ac:dyDescent="0.2">
      <c r="A86" s="54" t="s">
        <v>98</v>
      </c>
      <c r="B86" s="30">
        <v>54510</v>
      </c>
      <c r="C86" s="318"/>
      <c r="D86" s="307"/>
      <c r="E86" s="387">
        <v>2</v>
      </c>
      <c r="F86" s="380"/>
      <c r="G86" s="229"/>
      <c r="H86" s="150"/>
      <c r="I86" s="142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s="3" customFormat="1" ht="15.6" customHeight="1" x14ac:dyDescent="0.2">
      <c r="A87" s="54" t="s">
        <v>189</v>
      </c>
      <c r="B87" s="30">
        <v>54511</v>
      </c>
      <c r="C87" s="318"/>
      <c r="D87" s="307"/>
      <c r="E87" s="387"/>
      <c r="F87" s="380"/>
      <c r="G87" s="229"/>
      <c r="H87" s="150"/>
      <c r="I87" s="142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s="3" customFormat="1" ht="15.6" customHeight="1" x14ac:dyDescent="0.2">
      <c r="A88" s="54" t="str">
        <f>MPSB!A88</f>
        <v>Ostatné prevádzkové náklady</v>
      </c>
      <c r="B88" s="251">
        <f>MPSB!B88</f>
        <v>54810</v>
      </c>
      <c r="C88" s="318"/>
      <c r="D88" s="307"/>
      <c r="E88" s="387"/>
      <c r="F88" s="380"/>
      <c r="G88" s="229"/>
      <c r="H88" s="150"/>
      <c r="I88" s="142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s="3" customFormat="1" ht="15.6" customHeight="1" x14ac:dyDescent="0.2">
      <c r="A89" s="54" t="s">
        <v>99</v>
      </c>
      <c r="B89" s="30">
        <v>54812</v>
      </c>
      <c r="C89" s="318"/>
      <c r="D89" s="307"/>
      <c r="E89" s="387"/>
      <c r="F89" s="380"/>
      <c r="G89" s="229"/>
      <c r="H89" s="150"/>
      <c r="I89" s="142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s="3" customFormat="1" ht="15.6" customHeight="1" x14ac:dyDescent="0.2">
      <c r="A90" s="54" t="s">
        <v>100</v>
      </c>
      <c r="B90" s="30">
        <v>54813</v>
      </c>
      <c r="C90" s="318"/>
      <c r="D90" s="307"/>
      <c r="E90" s="387"/>
      <c r="F90" s="380"/>
      <c r="G90" s="229"/>
      <c r="H90" s="150"/>
      <c r="I90" s="142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s="3" customFormat="1" ht="15.6" customHeight="1" x14ac:dyDescent="0.2">
      <c r="A91" s="54" t="s">
        <v>101</v>
      </c>
      <c r="B91" s="30">
        <v>54910</v>
      </c>
      <c r="C91" s="318"/>
      <c r="D91" s="307"/>
      <c r="E91" s="387"/>
      <c r="F91" s="380"/>
      <c r="G91" s="229"/>
      <c r="H91" s="150"/>
      <c r="I91" s="142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s="3" customFormat="1" ht="15.6" customHeight="1" x14ac:dyDescent="0.2">
      <c r="A92" s="54" t="s">
        <v>102</v>
      </c>
      <c r="B92" s="30">
        <v>54814</v>
      </c>
      <c r="C92" s="318"/>
      <c r="D92" s="307"/>
      <c r="E92" s="387"/>
      <c r="F92" s="380"/>
      <c r="G92" s="229"/>
      <c r="H92" s="150"/>
      <c r="I92" s="142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s="3" customFormat="1" ht="15.6" customHeight="1" x14ac:dyDescent="0.2">
      <c r="A93" s="54" t="s">
        <v>103</v>
      </c>
      <c r="B93" s="30">
        <v>55111</v>
      </c>
      <c r="C93" s="318">
        <v>3905</v>
      </c>
      <c r="D93" s="307">
        <v>4572</v>
      </c>
      <c r="E93" s="387">
        <v>4572</v>
      </c>
      <c r="F93" s="380">
        <v>4572</v>
      </c>
      <c r="G93" s="229">
        <v>381</v>
      </c>
      <c r="H93" s="156"/>
      <c r="I93" s="142"/>
      <c r="J93" s="1"/>
    </row>
    <row r="94" spans="1:19" s="3" customFormat="1" ht="15.6" customHeight="1" x14ac:dyDescent="0.2">
      <c r="A94" s="54" t="s">
        <v>105</v>
      </c>
      <c r="B94" s="32" t="s">
        <v>106</v>
      </c>
      <c r="C94" s="319"/>
      <c r="D94" s="307"/>
      <c r="E94" s="387"/>
      <c r="F94" s="380"/>
      <c r="G94" s="229"/>
      <c r="H94" s="150"/>
      <c r="I94" s="142"/>
      <c r="J94" s="1"/>
    </row>
    <row r="95" spans="1:19" s="3" customFormat="1" ht="15.6" customHeight="1" x14ac:dyDescent="0.3">
      <c r="A95" s="83" t="s">
        <v>152</v>
      </c>
      <c r="B95" s="84">
        <v>56210</v>
      </c>
      <c r="C95" s="319">
        <v>23</v>
      </c>
      <c r="D95" s="307"/>
      <c r="E95" s="387"/>
      <c r="F95" s="380"/>
      <c r="G95" s="229"/>
      <c r="H95" s="156"/>
      <c r="I95" s="143"/>
      <c r="J95" s="144"/>
      <c r="K95" s="144"/>
      <c r="L95" s="1"/>
      <c r="M95" s="1"/>
      <c r="N95" s="1"/>
      <c r="O95" s="1"/>
      <c r="P95" s="1"/>
    </row>
    <row r="96" spans="1:19" s="3" customFormat="1" ht="15.6" customHeight="1" x14ac:dyDescent="0.2">
      <c r="A96" s="54" t="s">
        <v>108</v>
      </c>
      <c r="B96" s="30">
        <v>56211</v>
      </c>
      <c r="C96" s="318"/>
      <c r="D96" s="307"/>
      <c r="E96" s="387"/>
      <c r="F96" s="380"/>
      <c r="G96" s="229"/>
      <c r="H96" s="150"/>
      <c r="I96" s="142"/>
      <c r="J96" s="1"/>
      <c r="K96" s="1"/>
      <c r="L96" s="1"/>
      <c r="M96" s="1"/>
      <c r="N96" s="1"/>
      <c r="O96" s="1"/>
      <c r="P96" s="1"/>
    </row>
    <row r="97" spans="1:17" s="3" customFormat="1" ht="15.6" customHeight="1" x14ac:dyDescent="0.2">
      <c r="A97" s="54" t="s">
        <v>109</v>
      </c>
      <c r="B97" s="30">
        <v>56212</v>
      </c>
      <c r="C97" s="318"/>
      <c r="D97" s="307"/>
      <c r="E97" s="387"/>
      <c r="F97" s="380"/>
      <c r="G97" s="229"/>
      <c r="H97" s="150"/>
      <c r="I97" s="142"/>
      <c r="J97" s="1"/>
      <c r="K97" s="1"/>
      <c r="L97" s="1"/>
      <c r="M97" s="1"/>
      <c r="N97" s="1"/>
      <c r="O97" s="1"/>
      <c r="P97" s="1"/>
    </row>
    <row r="98" spans="1:17" s="3" customFormat="1" ht="15.6" customHeight="1" x14ac:dyDescent="0.2">
      <c r="A98" s="54" t="s">
        <v>110</v>
      </c>
      <c r="B98" s="32" t="s">
        <v>111</v>
      </c>
      <c r="C98" s="319">
        <v>687</v>
      </c>
      <c r="D98" s="307">
        <v>647</v>
      </c>
      <c r="E98" s="387">
        <v>656</v>
      </c>
      <c r="F98" s="380">
        <v>700</v>
      </c>
      <c r="G98" s="229">
        <v>50</v>
      </c>
      <c r="H98" s="156"/>
      <c r="I98" s="142"/>
      <c r="J98" s="1"/>
      <c r="K98" s="1"/>
      <c r="L98" s="1"/>
      <c r="M98" s="1"/>
      <c r="N98" s="1"/>
      <c r="O98" s="1"/>
      <c r="P98" s="1"/>
    </row>
    <row r="99" spans="1:17" s="3" customFormat="1" ht="15.6" customHeight="1" x14ac:dyDescent="0.2">
      <c r="A99" s="54" t="s">
        <v>112</v>
      </c>
      <c r="B99" s="30">
        <v>56820</v>
      </c>
      <c r="C99" s="318">
        <v>237</v>
      </c>
      <c r="D99" s="307">
        <v>237</v>
      </c>
      <c r="E99" s="387">
        <v>237</v>
      </c>
      <c r="F99" s="380">
        <v>237</v>
      </c>
      <c r="G99" s="229">
        <v>237</v>
      </c>
      <c r="H99" s="156"/>
      <c r="I99" s="142"/>
      <c r="J99" s="1"/>
      <c r="K99" s="1"/>
      <c r="L99" s="1"/>
      <c r="M99" s="1"/>
      <c r="N99" s="1"/>
      <c r="O99" s="1"/>
      <c r="P99" s="1"/>
    </row>
    <row r="100" spans="1:17" s="3" customFormat="1" ht="15.6" customHeight="1" x14ac:dyDescent="0.2">
      <c r="A100" s="54" t="str">
        <f>MPSB!A100</f>
        <v>Poistné majetok a stroje</v>
      </c>
      <c r="B100" s="30">
        <f>MPSB!B100</f>
        <v>56821</v>
      </c>
      <c r="C100" s="318"/>
      <c r="D100" s="307"/>
      <c r="E100" s="387"/>
      <c r="F100" s="380"/>
      <c r="G100" s="229"/>
      <c r="H100" s="156"/>
      <c r="I100" s="142"/>
      <c r="J100" s="1"/>
      <c r="K100" s="1"/>
      <c r="L100" s="1"/>
      <c r="M100" s="1"/>
      <c r="N100" s="1"/>
      <c r="O100" s="1"/>
      <c r="P100" s="1"/>
    </row>
    <row r="101" spans="1:17" s="3" customFormat="1" ht="15.6" customHeight="1" x14ac:dyDescent="0.2">
      <c r="A101" s="54" t="s">
        <v>114</v>
      </c>
      <c r="B101" s="30">
        <v>56830</v>
      </c>
      <c r="C101" s="318">
        <v>81</v>
      </c>
      <c r="D101" s="307">
        <v>81</v>
      </c>
      <c r="E101" s="387">
        <v>74</v>
      </c>
      <c r="F101" s="380">
        <v>73</v>
      </c>
      <c r="G101" s="229">
        <v>73</v>
      </c>
      <c r="H101" s="156" t="s">
        <v>178</v>
      </c>
      <c r="I101" s="142"/>
      <c r="J101" s="1"/>
      <c r="K101" s="1"/>
      <c r="L101" s="1"/>
      <c r="M101" s="1"/>
      <c r="N101" s="1"/>
      <c r="O101" s="1"/>
      <c r="P101" s="1"/>
    </row>
    <row r="102" spans="1:17" s="3" customFormat="1" ht="15.6" customHeight="1" x14ac:dyDescent="0.2">
      <c r="A102" s="54" t="s">
        <v>115</v>
      </c>
      <c r="B102" s="30">
        <v>56840</v>
      </c>
      <c r="C102" s="318">
        <v>677</v>
      </c>
      <c r="D102" s="307">
        <v>477</v>
      </c>
      <c r="E102" s="387"/>
      <c r="F102" s="380"/>
      <c r="G102" s="229"/>
      <c r="H102" s="156"/>
      <c r="I102" s="142"/>
      <c r="J102" s="1"/>
      <c r="K102" s="1"/>
      <c r="L102" s="1"/>
      <c r="M102" s="1"/>
      <c r="N102" s="1"/>
      <c r="O102" s="1"/>
      <c r="P102" s="1"/>
    </row>
    <row r="103" spans="1:17" s="3" customFormat="1" ht="15.6" customHeight="1" x14ac:dyDescent="0.2">
      <c r="A103" s="55" t="s">
        <v>116</v>
      </c>
      <c r="B103" s="33">
        <v>56850</v>
      </c>
      <c r="C103" s="330"/>
      <c r="D103" s="309"/>
      <c r="E103" s="404"/>
      <c r="F103" s="397"/>
      <c r="G103" s="373"/>
      <c r="H103" s="298"/>
      <c r="I103" s="142"/>
      <c r="J103" s="1"/>
      <c r="K103" s="1"/>
      <c r="L103" s="1"/>
      <c r="M103" s="1"/>
      <c r="N103" s="1"/>
      <c r="O103" s="1"/>
      <c r="P103" s="1"/>
      <c r="Q103" s="1"/>
    </row>
    <row r="104" spans="1:17" s="3" customFormat="1" ht="15.6" customHeight="1" thickBot="1" x14ac:dyDescent="0.25">
      <c r="A104" s="299" t="str">
        <f>MPSB!A104</f>
        <v>Daň z prijmov PO</v>
      </c>
      <c r="B104" s="46">
        <f>MPSB!B104</f>
        <v>59111</v>
      </c>
      <c r="C104" s="324"/>
      <c r="D104" s="311">
        <v>2880</v>
      </c>
      <c r="E104" s="388"/>
      <c r="F104" s="381"/>
      <c r="G104" s="369"/>
      <c r="H104" s="300"/>
      <c r="I104" s="142"/>
      <c r="J104" s="1"/>
      <c r="K104" s="1"/>
      <c r="L104" s="1"/>
      <c r="M104" s="1"/>
      <c r="N104" s="1"/>
      <c r="O104" s="1"/>
      <c r="P104" s="1"/>
      <c r="Q104" s="1"/>
    </row>
    <row r="105" spans="1:17" s="3" customFormat="1" ht="15.6" customHeight="1" thickTop="1" x14ac:dyDescent="0.2">
      <c r="A105" s="67" t="s">
        <v>117</v>
      </c>
      <c r="B105" s="27"/>
      <c r="C105" s="191">
        <f>SUM(C5:C51,C73:C103)</f>
        <v>202628</v>
      </c>
      <c r="D105" s="49">
        <f>SUM(D5:D51,D73:D103)</f>
        <v>120272</v>
      </c>
      <c r="E105" s="451">
        <f>SUM(E5:E51,E73:E103)</f>
        <v>97943</v>
      </c>
      <c r="F105" s="448">
        <f>SUM(F5:F51,F73:F103)</f>
        <v>95836</v>
      </c>
      <c r="G105" s="448">
        <f>SUM(G5:G51,G73:G104)</f>
        <v>9415.7000000000007</v>
      </c>
      <c r="H105" s="159"/>
      <c r="I105" s="145"/>
      <c r="J105" s="1"/>
      <c r="K105" s="1"/>
      <c r="L105" s="1"/>
      <c r="M105" s="1"/>
      <c r="N105" s="1"/>
      <c r="O105" s="1"/>
      <c r="P105" s="1"/>
      <c r="Q105" s="1"/>
    </row>
    <row r="106" spans="1:17" s="3" customFormat="1" ht="15.6" customHeight="1" x14ac:dyDescent="0.2">
      <c r="A106" s="57" t="s">
        <v>154</v>
      </c>
      <c r="B106" s="36"/>
      <c r="C106" s="198">
        <f>C105/('11-Lesy'!C105+'22-Služby'!C105+'33-Píla '!C105+'44-Stavby'!C105+'45-Kameňolom'!C105)</f>
        <v>0.14926842061063417</v>
      </c>
      <c r="D106" s="209">
        <f>D141/('11-Lesy'!D105+'22-Služby'!D105+'33-Píla '!D105+'44-Stavby'!D105+'45-Kameňolom'!D105)*-1</f>
        <v>9.4537658211865369E-2</v>
      </c>
      <c r="E106" s="452">
        <f>E141/('11-Lesy'!E105+'22-Služby'!E105+'33-Píla '!E105+'44-Stavby'!E105+'45-Kameňolom'!E105)*-1</f>
        <v>8.2738295285772118E-2</v>
      </c>
      <c r="F106" s="449">
        <f>F141/('11-Lesy'!F105+'22-Služby'!F105+'33-Píla '!F105+'44-Stavby'!F105+'45-Kameňolom'!F105)*-1</f>
        <v>8.1282834221556313E-2</v>
      </c>
      <c r="G106" s="449">
        <f>G141/('11-Lesy'!G105+'22-Služby'!G105+'33-Píla '!G105+'44-Stavby'!G105+'45-Kameňolom'!G105)*-1</f>
        <v>0.12593702917935001</v>
      </c>
      <c r="H106" s="160"/>
      <c r="I106" s="145"/>
      <c r="J106" s="1"/>
      <c r="K106" s="1"/>
      <c r="L106" s="1"/>
      <c r="M106" s="1"/>
      <c r="N106" s="1"/>
      <c r="O106" s="1"/>
      <c r="P106" s="1"/>
      <c r="Q106" s="1"/>
    </row>
    <row r="107" spans="1:17" s="3" customFormat="1" ht="32.25" customHeight="1" thickBot="1" x14ac:dyDescent="0.25">
      <c r="A107" s="58" t="s">
        <v>117</v>
      </c>
      <c r="B107" s="38"/>
      <c r="C107" s="193">
        <f>C105</f>
        <v>202628</v>
      </c>
      <c r="D107" s="39">
        <f>D105</f>
        <v>120272</v>
      </c>
      <c r="E107" s="360">
        <f t="shared" ref="E107" si="2">E105</f>
        <v>97943</v>
      </c>
      <c r="F107" s="450">
        <f>F105</f>
        <v>95836</v>
      </c>
      <c r="G107" s="450">
        <f>G105</f>
        <v>9415.7000000000007</v>
      </c>
      <c r="H107" s="161"/>
      <c r="I107" s="145"/>
      <c r="J107" s="1"/>
      <c r="K107" s="1"/>
      <c r="L107" s="1"/>
      <c r="M107" s="1"/>
      <c r="N107" s="1"/>
      <c r="O107" s="1"/>
      <c r="P107" s="1"/>
      <c r="Q107" s="1"/>
    </row>
    <row r="108" spans="1:17" s="3" customFormat="1" ht="24" customHeight="1" thickTop="1" x14ac:dyDescent="0.2">
      <c r="A108" s="16"/>
      <c r="B108" s="1"/>
      <c r="C108" s="2"/>
      <c r="D108" s="5"/>
      <c r="E108" s="5"/>
      <c r="F108" s="5"/>
      <c r="G108" s="5"/>
      <c r="H108" s="162"/>
      <c r="I108" s="145"/>
      <c r="J108" s="1"/>
      <c r="K108" s="1"/>
      <c r="L108" s="1"/>
      <c r="M108" s="1"/>
      <c r="N108" s="1"/>
      <c r="O108" s="1"/>
      <c r="P108" s="1"/>
      <c r="Q108" s="1"/>
    </row>
    <row r="109" spans="1:17" s="3" customFormat="1" ht="21" customHeight="1" thickBot="1" x14ac:dyDescent="0.25">
      <c r="A109" s="16"/>
      <c r="B109" s="50" t="s">
        <v>150</v>
      </c>
      <c r="C109" s="74"/>
      <c r="D109" s="1"/>
      <c r="E109" s="1"/>
      <c r="F109" s="1"/>
      <c r="G109" s="1"/>
      <c r="H109" s="162"/>
      <c r="I109" s="92"/>
      <c r="K109" s="1"/>
      <c r="L109" s="1"/>
      <c r="M109" s="1"/>
      <c r="N109" s="1"/>
      <c r="O109" s="1"/>
      <c r="P109" s="1"/>
    </row>
    <row r="110" spans="1:17" s="3" customFormat="1" ht="30" customHeight="1" thickTop="1" thickBot="1" x14ac:dyDescent="0.25">
      <c r="A110" s="14" t="s">
        <v>119</v>
      </c>
      <c r="B110" s="15" t="s">
        <v>3</v>
      </c>
      <c r="C110" s="326" t="str">
        <f>MPSB!C110</f>
        <v>Skutočnosť 2014</v>
      </c>
      <c r="D110" s="327" t="str">
        <f>MPSB!D110</f>
        <v>Skutočnosť 2015</v>
      </c>
      <c r="E110" s="385" t="str">
        <f>MPSB!E110</f>
        <v>Stutočnosť2016</v>
      </c>
      <c r="F110" s="378" t="s">
        <v>248</v>
      </c>
      <c r="G110" s="231" t="str">
        <f>MPSB!G110</f>
        <v>Plnenie 2017</v>
      </c>
      <c r="H110" s="154" t="s">
        <v>144</v>
      </c>
      <c r="I110" s="92"/>
      <c r="K110" s="1"/>
      <c r="L110" s="1"/>
      <c r="M110" s="1"/>
      <c r="N110" s="1"/>
      <c r="O110" s="1"/>
      <c r="P110" s="1"/>
    </row>
    <row r="111" spans="1:17" s="3" customFormat="1" ht="15.6" customHeight="1" thickTop="1" x14ac:dyDescent="0.2">
      <c r="A111" s="65" t="s">
        <v>120</v>
      </c>
      <c r="B111" s="44">
        <v>60108</v>
      </c>
      <c r="C111" s="317"/>
      <c r="D111" s="331"/>
      <c r="E111" s="443"/>
      <c r="F111" s="438"/>
      <c r="G111" s="370"/>
      <c r="H111" s="155"/>
      <c r="I111" s="92"/>
      <c r="K111" s="1"/>
      <c r="L111" s="1"/>
      <c r="M111" s="1"/>
      <c r="N111" s="1"/>
      <c r="O111" s="1"/>
      <c r="P111" s="1"/>
    </row>
    <row r="112" spans="1:17" s="3" customFormat="1" ht="15.6" customHeight="1" x14ac:dyDescent="0.2">
      <c r="A112" s="54" t="s">
        <v>121</v>
      </c>
      <c r="B112" s="30">
        <v>60109</v>
      </c>
      <c r="C112" s="318"/>
      <c r="D112" s="332"/>
      <c r="E112" s="444"/>
      <c r="F112" s="439"/>
      <c r="G112" s="371"/>
      <c r="H112" s="150"/>
      <c r="I112" s="92"/>
      <c r="K112" s="1"/>
      <c r="L112" s="1"/>
      <c r="M112" s="1"/>
      <c r="N112" s="1"/>
      <c r="O112" s="1"/>
      <c r="P112" s="1"/>
    </row>
    <row r="113" spans="1:16" s="3" customFormat="1" ht="15.6" customHeight="1" x14ac:dyDescent="0.2">
      <c r="A113" s="54" t="s">
        <v>122</v>
      </c>
      <c r="B113" s="30">
        <v>60110</v>
      </c>
      <c r="C113" s="318"/>
      <c r="D113" s="332"/>
      <c r="E113" s="444"/>
      <c r="F113" s="439"/>
      <c r="G113" s="371"/>
      <c r="H113" s="150"/>
      <c r="I113" s="92"/>
      <c r="K113" s="1"/>
      <c r="L113" s="1"/>
      <c r="M113" s="1"/>
      <c r="N113" s="1"/>
      <c r="O113" s="1"/>
      <c r="P113" s="1"/>
    </row>
    <row r="114" spans="1:16" s="3" customFormat="1" ht="15.6" customHeight="1" x14ac:dyDescent="0.2">
      <c r="A114" s="54" t="s">
        <v>123</v>
      </c>
      <c r="B114" s="30">
        <v>60113</v>
      </c>
      <c r="C114" s="318"/>
      <c r="D114" s="332"/>
      <c r="E114" s="444"/>
      <c r="F114" s="439"/>
      <c r="G114" s="371"/>
      <c r="H114" s="150"/>
      <c r="I114" s="92"/>
      <c r="K114" s="1"/>
      <c r="L114" s="1"/>
      <c r="M114" s="1"/>
      <c r="N114" s="1"/>
      <c r="O114" s="1"/>
      <c r="P114" s="1"/>
    </row>
    <row r="115" spans="1:16" s="3" customFormat="1" ht="15.6" customHeight="1" x14ac:dyDescent="0.2">
      <c r="A115" s="54" t="s">
        <v>213</v>
      </c>
      <c r="B115" s="30">
        <v>60114</v>
      </c>
      <c r="C115" s="318">
        <v>86</v>
      </c>
      <c r="D115" s="332">
        <v>180</v>
      </c>
      <c r="E115" s="444"/>
      <c r="F115" s="439"/>
      <c r="G115" s="371"/>
      <c r="H115" s="150" t="s">
        <v>214</v>
      </c>
      <c r="I115" s="92"/>
      <c r="K115" s="1"/>
      <c r="L115" s="1"/>
      <c r="M115" s="1"/>
      <c r="N115" s="1"/>
      <c r="O115" s="1"/>
      <c r="P115" s="1"/>
    </row>
    <row r="116" spans="1:16" s="3" customFormat="1" ht="15.6" customHeight="1" x14ac:dyDescent="0.2">
      <c r="A116" s="54" t="s">
        <v>125</v>
      </c>
      <c r="B116" s="30">
        <v>60199</v>
      </c>
      <c r="C116" s="318"/>
      <c r="D116" s="332"/>
      <c r="E116" s="444"/>
      <c r="F116" s="439"/>
      <c r="G116" s="371"/>
      <c r="H116" s="150"/>
      <c r="I116" s="92"/>
      <c r="K116" s="1"/>
      <c r="L116" s="1"/>
      <c r="M116" s="1"/>
      <c r="N116" s="1"/>
      <c r="O116" s="1"/>
      <c r="P116" s="1"/>
    </row>
    <row r="117" spans="1:16" s="3" customFormat="1" ht="15.6" customHeight="1" x14ac:dyDescent="0.2">
      <c r="A117" s="54" t="str">
        <f>MPSB!A117</f>
        <v xml:space="preserve">Tržby separovaný zber </v>
      </c>
      <c r="B117" s="30">
        <v>60209</v>
      </c>
      <c r="C117" s="318"/>
      <c r="D117" s="332"/>
      <c r="E117" s="444"/>
      <c r="F117" s="439"/>
      <c r="G117" s="371"/>
      <c r="H117" s="150"/>
      <c r="I117" s="92"/>
      <c r="K117" s="1"/>
      <c r="L117" s="1"/>
      <c r="M117" s="1"/>
      <c r="N117" s="1"/>
      <c r="O117" s="1"/>
      <c r="P117" s="1"/>
    </row>
    <row r="118" spans="1:16" s="3" customFormat="1" ht="15.6" customHeight="1" x14ac:dyDescent="0.2">
      <c r="A118" s="54" t="str">
        <f>MPSB!A118</f>
        <v>Tržby za služby</v>
      </c>
      <c r="B118" s="30">
        <v>60210</v>
      </c>
      <c r="C118" s="318"/>
      <c r="D118" s="332"/>
      <c r="E118" s="444"/>
      <c r="F118" s="439"/>
      <c r="G118" s="371"/>
      <c r="H118" s="150"/>
      <c r="I118" s="92"/>
      <c r="K118" s="1"/>
      <c r="L118" s="1"/>
      <c r="M118" s="1"/>
      <c r="N118" s="1"/>
      <c r="O118" s="1"/>
      <c r="P118" s="1"/>
    </row>
    <row r="119" spans="1:16" s="3" customFormat="1" ht="15.6" customHeight="1" x14ac:dyDescent="0.2">
      <c r="A119" s="54" t="str">
        <f>MPSB!A119</f>
        <v>Tržby za dopravu</v>
      </c>
      <c r="B119" s="30">
        <v>60211</v>
      </c>
      <c r="C119" s="318"/>
      <c r="D119" s="332"/>
      <c r="E119" s="444"/>
      <c r="F119" s="439"/>
      <c r="G119" s="371"/>
      <c r="H119" s="150"/>
      <c r="I119" s="92"/>
      <c r="K119" s="1"/>
      <c r="L119" s="1"/>
      <c r="M119" s="1"/>
      <c r="N119" s="1"/>
      <c r="O119" s="1"/>
      <c r="P119" s="1"/>
    </row>
    <row r="120" spans="1:16" s="3" customFormat="1" ht="15.6" customHeight="1" x14ac:dyDescent="0.2">
      <c r="A120" s="54" t="str">
        <f>MPSB!A120</f>
        <v>Tržby za služby ostatné</v>
      </c>
      <c r="B120" s="32">
        <v>60212</v>
      </c>
      <c r="C120" s="319">
        <v>120</v>
      </c>
      <c r="D120" s="332">
        <v>4468</v>
      </c>
      <c r="E120" s="444">
        <v>120</v>
      </c>
      <c r="F120" s="439">
        <v>120</v>
      </c>
      <c r="G120" s="371">
        <v>120</v>
      </c>
      <c r="H120" s="150" t="s">
        <v>245</v>
      </c>
      <c r="I120" s="92"/>
    </row>
    <row r="121" spans="1:16" s="3" customFormat="1" ht="15.6" customHeight="1" x14ac:dyDescent="0.2">
      <c r="A121" s="83" t="s">
        <v>153</v>
      </c>
      <c r="B121" s="84">
        <v>60213</v>
      </c>
      <c r="C121" s="319"/>
      <c r="D121" s="332"/>
      <c r="E121" s="444"/>
      <c r="F121" s="439"/>
      <c r="G121" s="371"/>
      <c r="H121" s="150"/>
      <c r="I121" s="92"/>
    </row>
    <row r="122" spans="1:16" s="3" customFormat="1" ht="15.6" customHeight="1" x14ac:dyDescent="0.2">
      <c r="A122" s="83" t="s">
        <v>129</v>
      </c>
      <c r="B122" s="86">
        <v>60214</v>
      </c>
      <c r="C122" s="318"/>
      <c r="D122" s="332"/>
      <c r="E122" s="444"/>
      <c r="F122" s="439"/>
      <c r="G122" s="371"/>
      <c r="H122" s="150"/>
      <c r="I122" s="92"/>
    </row>
    <row r="123" spans="1:16" s="3" customFormat="1" ht="15.6" customHeight="1" x14ac:dyDescent="0.2">
      <c r="A123" s="83" t="s">
        <v>131</v>
      </c>
      <c r="B123" s="86">
        <v>60215</v>
      </c>
      <c r="C123" s="318"/>
      <c r="D123" s="332"/>
      <c r="E123" s="444"/>
      <c r="F123" s="439"/>
      <c r="G123" s="371"/>
      <c r="H123" s="150"/>
      <c r="I123" s="92"/>
    </row>
    <row r="124" spans="1:16" s="3" customFormat="1" ht="15.6" customHeight="1" x14ac:dyDescent="0.2">
      <c r="A124" s="83" t="s">
        <v>133</v>
      </c>
      <c r="B124" s="86">
        <v>60216</v>
      </c>
      <c r="C124" s="318"/>
      <c r="D124" s="332"/>
      <c r="E124" s="444"/>
      <c r="F124" s="439"/>
      <c r="G124" s="371"/>
      <c r="H124" s="150"/>
      <c r="I124" s="92"/>
    </row>
    <row r="125" spans="1:16" s="3" customFormat="1" ht="15.6" customHeight="1" x14ac:dyDescent="0.2">
      <c r="A125" s="83" t="s">
        <v>151</v>
      </c>
      <c r="B125" s="86">
        <v>60218</v>
      </c>
      <c r="C125" s="318"/>
      <c r="D125" s="332"/>
      <c r="E125" s="444">
        <v>10299</v>
      </c>
      <c r="F125" s="439">
        <v>10000</v>
      </c>
      <c r="G125" s="371">
        <v>1104</v>
      </c>
      <c r="H125" s="150"/>
      <c r="I125" s="92"/>
    </row>
    <row r="126" spans="1:16" s="3" customFormat="1" ht="15.6" customHeight="1" x14ac:dyDescent="0.2">
      <c r="A126" s="83" t="s">
        <v>134</v>
      </c>
      <c r="B126" s="86">
        <v>60220</v>
      </c>
      <c r="C126" s="318"/>
      <c r="D126" s="332"/>
      <c r="E126" s="444"/>
      <c r="F126" s="439"/>
      <c r="G126" s="371"/>
      <c r="H126" s="150"/>
      <c r="I126" s="92"/>
    </row>
    <row r="127" spans="1:16" s="3" customFormat="1" ht="15.6" customHeight="1" x14ac:dyDescent="0.2">
      <c r="A127" s="54" t="s">
        <v>136</v>
      </c>
      <c r="B127" s="30">
        <v>60299</v>
      </c>
      <c r="C127" s="318"/>
      <c r="D127" s="332"/>
      <c r="E127" s="444"/>
      <c r="F127" s="439"/>
      <c r="G127" s="371"/>
      <c r="H127" s="150"/>
      <c r="I127" s="92"/>
    </row>
    <row r="128" spans="1:16" s="3" customFormat="1" ht="15.6" customHeight="1" x14ac:dyDescent="0.2">
      <c r="A128" s="54" t="str">
        <f>MPSB!A128</f>
        <v>Tržby za tovar</v>
      </c>
      <c r="B128" s="30">
        <f>MPSB!B128</f>
        <v>60410</v>
      </c>
      <c r="C128" s="318"/>
      <c r="D128" s="332"/>
      <c r="E128" s="444"/>
      <c r="F128" s="439"/>
      <c r="G128" s="371"/>
      <c r="H128" s="150"/>
      <c r="I128" s="92"/>
    </row>
    <row r="129" spans="1:9" s="3" customFormat="1" ht="15.6" customHeight="1" x14ac:dyDescent="0.2">
      <c r="A129" s="54" t="s">
        <v>137</v>
      </c>
      <c r="B129" s="30">
        <v>61110</v>
      </c>
      <c r="C129" s="318"/>
      <c r="D129" s="332"/>
      <c r="E129" s="444"/>
      <c r="F129" s="439"/>
      <c r="G129" s="371"/>
      <c r="H129" s="150"/>
      <c r="I129" s="92"/>
    </row>
    <row r="130" spans="1:9" s="3" customFormat="1" ht="15.6" customHeight="1" x14ac:dyDescent="0.2">
      <c r="A130" s="54" t="s">
        <v>138</v>
      </c>
      <c r="B130" s="30">
        <v>61111</v>
      </c>
      <c r="C130" s="318"/>
      <c r="D130" s="332"/>
      <c r="E130" s="444"/>
      <c r="F130" s="439"/>
      <c r="G130" s="371"/>
      <c r="H130" s="150"/>
      <c r="I130" s="92"/>
    </row>
    <row r="131" spans="1:9" s="3" customFormat="1" ht="15.6" customHeight="1" x14ac:dyDescent="0.2">
      <c r="A131" s="54" t="s">
        <v>185</v>
      </c>
      <c r="B131" s="30">
        <v>64110</v>
      </c>
      <c r="C131" s="318">
        <v>3</v>
      </c>
      <c r="D131" s="332"/>
      <c r="E131" s="444"/>
      <c r="F131" s="439"/>
      <c r="G131" s="371"/>
      <c r="H131" s="150"/>
      <c r="I131" s="92"/>
    </row>
    <row r="132" spans="1:9" s="3" customFormat="1" ht="15.6" customHeight="1" x14ac:dyDescent="0.2">
      <c r="A132" s="83" t="s">
        <v>229</v>
      </c>
      <c r="B132" s="86">
        <v>64510</v>
      </c>
      <c r="C132" s="318"/>
      <c r="D132" s="332"/>
      <c r="E132" s="444"/>
      <c r="F132" s="439"/>
      <c r="G132" s="371"/>
      <c r="H132" s="150"/>
      <c r="I132" s="92"/>
    </row>
    <row r="133" spans="1:9" s="3" customFormat="1" ht="15.6" customHeight="1" x14ac:dyDescent="0.2">
      <c r="A133" s="54" t="s">
        <v>139</v>
      </c>
      <c r="B133" s="32" t="s">
        <v>140</v>
      </c>
      <c r="C133" s="319"/>
      <c r="D133" s="332"/>
      <c r="E133" s="444"/>
      <c r="F133" s="439"/>
      <c r="G133" s="371"/>
      <c r="H133" s="150"/>
      <c r="I133" s="92"/>
    </row>
    <row r="134" spans="1:9" s="3" customFormat="1" ht="15.6" customHeight="1" x14ac:dyDescent="0.2">
      <c r="A134" s="54" t="s">
        <v>227</v>
      </c>
      <c r="B134" s="32">
        <v>64808</v>
      </c>
      <c r="C134" s="319"/>
      <c r="D134" s="332"/>
      <c r="E134" s="444"/>
      <c r="F134" s="439"/>
      <c r="G134" s="371"/>
      <c r="H134" s="150"/>
      <c r="I134" s="92"/>
    </row>
    <row r="135" spans="1:9" s="3" customFormat="1" ht="15.6" customHeight="1" x14ac:dyDescent="0.2">
      <c r="A135" s="54" t="s">
        <v>237</v>
      </c>
      <c r="B135" s="32">
        <v>64811</v>
      </c>
      <c r="C135" s="319"/>
      <c r="D135" s="332"/>
      <c r="E135" s="444"/>
      <c r="F135" s="439"/>
      <c r="G135" s="371"/>
      <c r="H135" s="150"/>
      <c r="I135" s="92"/>
    </row>
    <row r="136" spans="1:9" s="3" customFormat="1" ht="15.6" customHeight="1" x14ac:dyDescent="0.2">
      <c r="A136" s="54" t="str">
        <f>MPSB!A136</f>
        <v>Tržby ostatné-dotácie z EÚ</v>
      </c>
      <c r="B136" s="32">
        <f>MPSB!B136</f>
        <v>64830</v>
      </c>
      <c r="C136" s="319"/>
      <c r="D136" s="332"/>
      <c r="E136" s="444"/>
      <c r="F136" s="439"/>
      <c r="G136" s="371"/>
      <c r="H136" s="150"/>
      <c r="I136" s="92"/>
    </row>
    <row r="137" spans="1:9" s="3" customFormat="1" ht="15.6" customHeight="1" x14ac:dyDescent="0.2">
      <c r="A137" s="54" t="str">
        <f>MPSB!A137</f>
        <v>Bankové úroky - zdanené</v>
      </c>
      <c r="B137" s="30">
        <v>66210</v>
      </c>
      <c r="C137" s="318">
        <v>8</v>
      </c>
      <c r="D137" s="332">
        <v>1</v>
      </c>
      <c r="E137" s="444">
        <v>2.33</v>
      </c>
      <c r="F137" s="439"/>
      <c r="G137" s="371"/>
      <c r="H137" s="150"/>
      <c r="I137" s="92"/>
    </row>
    <row r="138" spans="1:9" s="3" customFormat="1" ht="15.6" customHeight="1" x14ac:dyDescent="0.2">
      <c r="A138" s="54" t="str">
        <f>MPSB!A138</f>
        <v>Bankové úroky -  nezdanené</v>
      </c>
      <c r="B138" s="30">
        <f>MPSB!B138</f>
        <v>66211</v>
      </c>
      <c r="C138" s="318"/>
      <c r="D138" s="332"/>
      <c r="E138" s="444"/>
      <c r="F138" s="439"/>
      <c r="G138" s="371"/>
      <c r="H138" s="150"/>
      <c r="I138" s="92"/>
    </row>
    <row r="139" spans="1:9" s="3" customFormat="1" ht="15.6" customHeight="1" thickBot="1" x14ac:dyDescent="0.25">
      <c r="A139" s="66" t="s">
        <v>141</v>
      </c>
      <c r="B139" s="46">
        <v>68410</v>
      </c>
      <c r="C139" s="324"/>
      <c r="D139" s="333"/>
      <c r="E139" s="445"/>
      <c r="F139" s="440"/>
      <c r="G139" s="372"/>
      <c r="H139" s="158"/>
      <c r="I139" s="92"/>
    </row>
    <row r="140" spans="1:9" s="3" customFormat="1" ht="15.6" customHeight="1" thickTop="1" x14ac:dyDescent="0.2">
      <c r="A140" s="67" t="s">
        <v>142</v>
      </c>
      <c r="B140" s="48"/>
      <c r="C140" s="191">
        <f>SUM(C111:C139)</f>
        <v>217</v>
      </c>
      <c r="D140" s="208">
        <f>SUM(D111:D139)</f>
        <v>4649</v>
      </c>
      <c r="E140" s="446">
        <f>SUM(E111:E139)</f>
        <v>10421.33</v>
      </c>
      <c r="F140" s="441">
        <f>SUM(F111:F139)</f>
        <v>10120</v>
      </c>
      <c r="G140" s="441">
        <f>SUM(G111:G139)</f>
        <v>1224</v>
      </c>
      <c r="H140" s="159"/>
      <c r="I140" s="92"/>
    </row>
    <row r="141" spans="1:9" s="3" customFormat="1" ht="15.6" customHeight="1" thickBot="1" x14ac:dyDescent="0.25">
      <c r="A141" s="58" t="s">
        <v>143</v>
      </c>
      <c r="B141" s="38"/>
      <c r="C141" s="193">
        <f>C105-C140</f>
        <v>202411</v>
      </c>
      <c r="D141" s="220">
        <f>SUM(D140-D105)</f>
        <v>-115623</v>
      </c>
      <c r="E141" s="447">
        <f>SUM(E140-E105)</f>
        <v>-87521.67</v>
      </c>
      <c r="F141" s="442">
        <f>SUM(F140-F105)</f>
        <v>-85716</v>
      </c>
      <c r="G141" s="442">
        <f>SUM(G140-G105)</f>
        <v>-8191.7000000000007</v>
      </c>
      <c r="H141" s="161"/>
      <c r="I141" s="92"/>
    </row>
    <row r="142" spans="1:9" s="3" customFormat="1" ht="15.6" customHeight="1" thickTop="1" x14ac:dyDescent="0.2">
      <c r="A142" s="75"/>
      <c r="B142" s="19"/>
      <c r="C142" s="40"/>
      <c r="D142" s="29"/>
      <c r="E142" s="29"/>
      <c r="F142" s="29"/>
      <c r="G142" s="29"/>
      <c r="H142" s="163"/>
      <c r="I142" s="92"/>
    </row>
    <row r="143" spans="1:9" s="3" customFormat="1" ht="15.6" customHeight="1" x14ac:dyDescent="0.2">
      <c r="A143" s="75"/>
      <c r="B143" s="19"/>
      <c r="C143" s="40"/>
      <c r="D143" s="29"/>
      <c r="E143" s="29"/>
      <c r="F143" s="29"/>
      <c r="G143" s="29"/>
      <c r="H143" s="163"/>
      <c r="I143" s="92"/>
    </row>
    <row r="144" spans="1:9" s="3" customFormat="1" ht="15.6" customHeight="1" x14ac:dyDescent="0.2">
      <c r="A144" s="75" t="str">
        <f>+MPSB!A144</f>
        <v>Vypracovala vedúca ES Mgr. Jana Zuberecová</v>
      </c>
      <c r="B144" s="19"/>
      <c r="C144" s="40"/>
      <c r="D144" s="29"/>
      <c r="E144" s="29"/>
      <c r="F144" s="29"/>
      <c r="G144" s="29"/>
      <c r="H144" s="52" t="str">
        <f>MPSB!H144</f>
        <v>Bc. Peter Novajovský</v>
      </c>
      <c r="I144" s="92"/>
    </row>
    <row r="145" spans="1:18" s="3" customFormat="1" ht="15.6" customHeight="1" x14ac:dyDescent="0.2">
      <c r="A145" s="75" t="str">
        <f>+MPSB!A145</f>
        <v>V Spišskej Belej 04.04.2017</v>
      </c>
      <c r="B145" s="19"/>
      <c r="C145" s="40"/>
      <c r="D145" s="29"/>
      <c r="E145" s="29"/>
      <c r="F145" s="29"/>
      <c r="G145" s="29"/>
      <c r="H145" s="52" t="str">
        <f>MPSB!H145</f>
        <v>Konateľ spoločnosti</v>
      </c>
      <c r="I145" s="92"/>
    </row>
    <row r="146" spans="1:18" s="3" customFormat="1" ht="15.6" customHeight="1" x14ac:dyDescent="0.2">
      <c r="A146" s="75"/>
      <c r="B146" s="19"/>
      <c r="C146" s="40"/>
      <c r="D146" s="29"/>
      <c r="E146" s="29"/>
      <c r="F146" s="29"/>
      <c r="G146" s="29"/>
      <c r="H146" s="52"/>
      <c r="I146" s="92"/>
    </row>
    <row r="147" spans="1:18" s="8" customFormat="1" ht="15.6" customHeight="1" x14ac:dyDescent="0.2">
      <c r="A147" s="78"/>
      <c r="B147" s="20"/>
      <c r="C147" s="197"/>
      <c r="D147" s="148"/>
      <c r="E147" s="148"/>
      <c r="F147" s="148"/>
      <c r="G147" s="148"/>
      <c r="H147" s="164"/>
      <c r="I147" s="147"/>
      <c r="J147" s="7"/>
      <c r="K147" s="7"/>
      <c r="L147" s="7"/>
      <c r="M147" s="7"/>
      <c r="N147" s="7"/>
      <c r="O147" s="7"/>
      <c r="P147" s="7"/>
      <c r="Q147" s="7"/>
      <c r="R147" s="7"/>
    </row>
    <row r="148" spans="1:18" s="8" customFormat="1" x14ac:dyDescent="0.2">
      <c r="A148" s="78"/>
      <c r="B148" s="20"/>
      <c r="C148" s="197"/>
      <c r="D148" s="148"/>
      <c r="E148" s="148"/>
      <c r="F148" s="148"/>
      <c r="G148" s="148"/>
      <c r="H148" s="164"/>
      <c r="I148" s="147"/>
      <c r="J148" s="7"/>
      <c r="K148" s="7"/>
      <c r="L148" s="7"/>
      <c r="M148" s="7"/>
      <c r="N148" s="7"/>
      <c r="O148" s="7"/>
      <c r="P148" s="7"/>
      <c r="Q148" s="7"/>
      <c r="R148" s="7"/>
    </row>
    <row r="149" spans="1:18" s="8" customFormat="1" x14ac:dyDescent="0.2">
      <c r="A149" s="78"/>
      <c r="B149" s="20"/>
      <c r="C149" s="197"/>
      <c r="D149" s="148"/>
      <c r="E149" s="148"/>
      <c r="F149" s="148"/>
      <c r="G149" s="148"/>
      <c r="H149" s="164"/>
      <c r="I149" s="147"/>
      <c r="J149" s="7"/>
      <c r="K149" s="7"/>
      <c r="L149" s="7"/>
      <c r="M149" s="7"/>
      <c r="N149" s="7"/>
      <c r="O149" s="7"/>
      <c r="P149" s="7"/>
      <c r="Q149" s="7"/>
      <c r="R149" s="7"/>
    </row>
    <row r="150" spans="1:18" s="8" customFormat="1" x14ac:dyDescent="0.2">
      <c r="A150" s="78"/>
      <c r="B150" s="20"/>
      <c r="C150" s="197"/>
      <c r="D150" s="148"/>
      <c r="E150" s="148"/>
      <c r="F150" s="148"/>
      <c r="G150" s="148"/>
      <c r="H150" s="164"/>
      <c r="I150" s="147"/>
      <c r="J150" s="7"/>
      <c r="K150" s="7"/>
      <c r="L150" s="7"/>
      <c r="M150" s="7"/>
      <c r="N150" s="7"/>
      <c r="O150" s="7"/>
      <c r="P150" s="7"/>
      <c r="Q150" s="7"/>
      <c r="R150" s="7"/>
    </row>
    <row r="151" spans="1:18" s="8" customFormat="1" x14ac:dyDescent="0.2">
      <c r="A151" s="78"/>
      <c r="B151" s="20"/>
      <c r="C151" s="197"/>
      <c r="D151" s="148"/>
      <c r="E151" s="148"/>
      <c r="F151" s="148"/>
      <c r="G151" s="148"/>
      <c r="H151" s="164"/>
      <c r="I151" s="147"/>
      <c r="J151" s="7"/>
      <c r="K151" s="7"/>
      <c r="L151" s="7"/>
      <c r="M151" s="7"/>
      <c r="N151" s="7"/>
      <c r="O151" s="7"/>
      <c r="P151" s="7"/>
      <c r="Q151" s="7"/>
      <c r="R151" s="7"/>
    </row>
    <row r="152" spans="1:18" s="8" customFormat="1" x14ac:dyDescent="0.2">
      <c r="A152" s="78"/>
      <c r="B152" s="20"/>
      <c r="C152" s="197"/>
      <c r="D152" s="148"/>
      <c r="E152" s="148"/>
      <c r="F152" s="148"/>
      <c r="G152" s="148"/>
      <c r="H152" s="164"/>
      <c r="I152" s="147"/>
      <c r="J152" s="7"/>
      <c r="K152" s="7"/>
      <c r="L152" s="7"/>
      <c r="M152" s="7"/>
      <c r="N152" s="7"/>
      <c r="O152" s="7"/>
      <c r="P152" s="7"/>
      <c r="Q152" s="7"/>
      <c r="R152" s="7"/>
    </row>
    <row r="153" spans="1:18" x14ac:dyDescent="0.2">
      <c r="A153" s="75"/>
      <c r="B153" s="19"/>
      <c r="C153" s="40"/>
      <c r="D153" s="148"/>
      <c r="E153" s="148"/>
      <c r="F153" s="148"/>
      <c r="G153" s="148"/>
      <c r="H153" s="164"/>
      <c r="I153" s="147"/>
      <c r="J153" s="149"/>
      <c r="K153" s="149"/>
      <c r="L153" s="149"/>
      <c r="M153" s="149"/>
      <c r="N153" s="149"/>
      <c r="O153" s="149"/>
      <c r="P153" s="149"/>
      <c r="Q153" s="149"/>
      <c r="R153" s="149"/>
    </row>
    <row r="154" spans="1:18" x14ac:dyDescent="0.2">
      <c r="A154" s="79"/>
      <c r="B154" s="1"/>
      <c r="C154" s="2"/>
      <c r="D154" s="146"/>
      <c r="E154" s="146"/>
      <c r="F154" s="146"/>
      <c r="G154" s="146"/>
      <c r="H154" s="165"/>
      <c r="I154" s="147"/>
      <c r="J154" s="149"/>
      <c r="K154" s="149"/>
      <c r="L154" s="149"/>
      <c r="M154" s="149"/>
      <c r="N154" s="149"/>
      <c r="O154" s="149"/>
      <c r="P154" s="149"/>
      <c r="Q154" s="149"/>
      <c r="R154" s="149"/>
    </row>
    <row r="155" spans="1:18" x14ac:dyDescent="0.2">
      <c r="A155" s="79"/>
      <c r="B155" s="1"/>
      <c r="C155" s="2"/>
      <c r="D155" s="146"/>
      <c r="E155" s="146"/>
      <c r="F155" s="146"/>
      <c r="G155" s="146"/>
      <c r="H155" s="165"/>
      <c r="I155" s="147"/>
      <c r="J155" s="149"/>
      <c r="K155" s="149"/>
      <c r="L155" s="149"/>
      <c r="M155" s="149"/>
      <c r="N155" s="149"/>
      <c r="O155" s="149"/>
      <c r="P155" s="149"/>
      <c r="Q155" s="149"/>
      <c r="R155" s="149"/>
    </row>
    <row r="156" spans="1:18" s="9" customFormat="1" x14ac:dyDescent="0.2">
      <c r="A156" s="79"/>
      <c r="B156" s="1"/>
      <c r="C156" s="2"/>
      <c r="D156" s="146"/>
      <c r="E156" s="146"/>
      <c r="F156" s="146"/>
      <c r="G156" s="146"/>
      <c r="H156" s="165"/>
      <c r="I156" s="147"/>
      <c r="J156" s="149"/>
      <c r="K156" s="146"/>
      <c r="L156" s="146"/>
      <c r="M156" s="146"/>
      <c r="N156" s="146"/>
      <c r="O156" s="146"/>
      <c r="P156" s="146"/>
      <c r="Q156" s="146"/>
      <c r="R156" s="146"/>
    </row>
    <row r="157" spans="1:18" s="9" customFormat="1" x14ac:dyDescent="0.2">
      <c r="A157" s="79"/>
      <c r="B157" s="1"/>
      <c r="C157" s="2"/>
      <c r="D157" s="146"/>
      <c r="E157" s="146"/>
      <c r="F157" s="146"/>
      <c r="G157" s="146"/>
      <c r="H157" s="165"/>
      <c r="I157" s="147"/>
      <c r="J157" s="149"/>
      <c r="K157" s="146"/>
      <c r="L157" s="146"/>
      <c r="M157" s="146"/>
      <c r="N157" s="146"/>
      <c r="O157" s="146"/>
      <c r="P157" s="146"/>
      <c r="Q157" s="146"/>
      <c r="R157" s="146"/>
    </row>
    <row r="158" spans="1:18" s="9" customFormat="1" x14ac:dyDescent="0.2">
      <c r="A158" s="79"/>
      <c r="B158" s="1"/>
      <c r="C158" s="2"/>
      <c r="D158" s="146"/>
      <c r="E158" s="146"/>
      <c r="F158" s="146"/>
      <c r="G158" s="146"/>
      <c r="H158" s="165"/>
      <c r="I158" s="147"/>
      <c r="J158" s="149"/>
      <c r="K158" s="146"/>
      <c r="L158" s="146"/>
      <c r="M158" s="146"/>
      <c r="N158" s="146"/>
      <c r="O158" s="146"/>
      <c r="P158" s="146"/>
      <c r="Q158" s="146"/>
      <c r="R158" s="146"/>
    </row>
    <row r="159" spans="1:18" s="9" customFormat="1" x14ac:dyDescent="0.2">
      <c r="A159" s="79"/>
      <c r="B159" s="1"/>
      <c r="C159" s="2"/>
      <c r="D159" s="146"/>
      <c r="E159" s="146"/>
      <c r="F159" s="146"/>
      <c r="G159" s="146"/>
      <c r="H159" s="165"/>
      <c r="I159" s="147"/>
      <c r="J159" s="149"/>
      <c r="K159" s="146"/>
      <c r="L159" s="146"/>
      <c r="M159" s="146"/>
      <c r="N159" s="146"/>
      <c r="O159" s="146"/>
      <c r="P159" s="146"/>
      <c r="Q159" s="146"/>
      <c r="R159" s="146"/>
    </row>
    <row r="160" spans="1:18" s="9" customFormat="1" x14ac:dyDescent="0.2">
      <c r="A160" s="79"/>
      <c r="B160" s="1"/>
      <c r="C160" s="2"/>
      <c r="D160" s="146"/>
      <c r="E160" s="146"/>
      <c r="F160" s="146"/>
      <c r="G160" s="146"/>
      <c r="H160" s="165"/>
      <c r="I160" s="147"/>
      <c r="J160" s="149"/>
      <c r="K160" s="146"/>
      <c r="L160" s="146"/>
      <c r="M160" s="146"/>
      <c r="N160" s="146"/>
      <c r="O160" s="146"/>
      <c r="P160" s="146"/>
      <c r="Q160" s="146"/>
      <c r="R160" s="146"/>
    </row>
    <row r="161" spans="1:18" s="9" customFormat="1" x14ac:dyDescent="0.2">
      <c r="A161" s="79"/>
      <c r="B161" s="1"/>
      <c r="C161" s="2"/>
      <c r="D161" s="146"/>
      <c r="E161" s="146"/>
      <c r="F161" s="146"/>
      <c r="G161" s="146"/>
      <c r="H161" s="165"/>
      <c r="I161" s="147"/>
      <c r="J161" s="149"/>
      <c r="K161" s="146"/>
      <c r="L161" s="146"/>
      <c r="M161" s="146"/>
      <c r="N161" s="146"/>
      <c r="O161" s="146"/>
      <c r="P161" s="146"/>
      <c r="Q161" s="146"/>
      <c r="R161" s="146"/>
    </row>
    <row r="162" spans="1:18" s="9" customFormat="1" x14ac:dyDescent="0.2">
      <c r="A162" s="79"/>
      <c r="B162" s="1"/>
      <c r="C162" s="2"/>
      <c r="D162" s="146"/>
      <c r="E162" s="146"/>
      <c r="F162" s="146"/>
      <c r="G162" s="146"/>
      <c r="H162" s="165"/>
      <c r="I162" s="147"/>
      <c r="J162" s="149"/>
      <c r="K162" s="146"/>
      <c r="L162" s="146"/>
      <c r="M162" s="146"/>
      <c r="N162" s="146"/>
      <c r="O162" s="146"/>
      <c r="P162" s="146"/>
      <c r="Q162" s="146"/>
      <c r="R162" s="146"/>
    </row>
    <row r="163" spans="1:18" s="9" customFormat="1" x14ac:dyDescent="0.2">
      <c r="A163" s="79"/>
      <c r="B163" s="1"/>
      <c r="C163" s="2"/>
      <c r="D163" s="146"/>
      <c r="E163" s="146"/>
      <c r="F163" s="146"/>
      <c r="G163" s="146"/>
      <c r="H163" s="165"/>
      <c r="I163" s="147"/>
      <c r="J163" s="149"/>
      <c r="K163" s="146"/>
      <c r="L163" s="146"/>
      <c r="M163" s="146"/>
      <c r="N163" s="146"/>
      <c r="O163" s="146"/>
      <c r="P163" s="146"/>
      <c r="Q163" s="146"/>
      <c r="R163" s="146"/>
    </row>
    <row r="164" spans="1:18" s="9" customFormat="1" x14ac:dyDescent="0.2">
      <c r="A164" s="79"/>
      <c r="B164" s="1"/>
      <c r="C164" s="2"/>
      <c r="D164" s="146"/>
      <c r="E164" s="146"/>
      <c r="F164" s="146"/>
      <c r="G164" s="146"/>
      <c r="H164" s="165"/>
      <c r="I164" s="147"/>
      <c r="J164" s="149"/>
      <c r="K164" s="146"/>
      <c r="L164" s="146"/>
      <c r="M164" s="146"/>
      <c r="N164" s="146"/>
      <c r="O164" s="146"/>
      <c r="P164" s="146"/>
      <c r="Q164" s="146"/>
      <c r="R164" s="146"/>
    </row>
    <row r="165" spans="1:18" s="9" customFormat="1" x14ac:dyDescent="0.2">
      <c r="A165" s="79"/>
      <c r="B165" s="1"/>
      <c r="C165" s="2"/>
      <c r="D165" s="146"/>
      <c r="E165" s="146"/>
      <c r="F165" s="146"/>
      <c r="G165" s="146"/>
      <c r="H165" s="165"/>
      <c r="I165" s="147"/>
      <c r="J165" s="149"/>
      <c r="K165" s="146"/>
      <c r="L165" s="146"/>
      <c r="M165" s="146"/>
      <c r="N165" s="146"/>
      <c r="O165" s="146"/>
      <c r="P165" s="146"/>
      <c r="Q165" s="146"/>
      <c r="R165" s="146"/>
    </row>
    <row r="166" spans="1:18" s="9" customFormat="1" x14ac:dyDescent="0.2">
      <c r="A166" s="79"/>
      <c r="B166" s="1"/>
      <c r="C166" s="2"/>
      <c r="D166" s="146"/>
      <c r="E166" s="146"/>
      <c r="F166" s="146"/>
      <c r="G166" s="146"/>
      <c r="H166" s="165"/>
      <c r="I166" s="147"/>
      <c r="J166" s="149"/>
      <c r="K166" s="146"/>
      <c r="L166" s="146"/>
      <c r="M166" s="146"/>
      <c r="N166" s="146"/>
      <c r="O166" s="146"/>
      <c r="P166" s="146"/>
      <c r="Q166" s="146"/>
      <c r="R166" s="146"/>
    </row>
    <row r="167" spans="1:18" s="9" customFormat="1" x14ac:dyDescent="0.2">
      <c r="A167" s="79"/>
      <c r="B167" s="1"/>
      <c r="C167" s="2"/>
      <c r="D167" s="146"/>
      <c r="E167" s="146"/>
      <c r="F167" s="146"/>
      <c r="G167" s="146"/>
      <c r="H167" s="165"/>
      <c r="I167" s="147"/>
      <c r="J167" s="149"/>
      <c r="K167" s="146"/>
      <c r="L167" s="146"/>
      <c r="M167" s="146"/>
      <c r="N167" s="146"/>
      <c r="O167" s="146"/>
      <c r="P167" s="146"/>
      <c r="Q167" s="146"/>
      <c r="R167" s="146"/>
    </row>
    <row r="168" spans="1:18" s="9" customFormat="1" x14ac:dyDescent="0.2">
      <c r="A168" s="79"/>
      <c r="B168" s="1"/>
      <c r="C168" s="2"/>
      <c r="D168" s="146"/>
      <c r="E168" s="146"/>
      <c r="F168" s="146"/>
      <c r="G168" s="146"/>
      <c r="H168" s="165"/>
      <c r="I168" s="147"/>
      <c r="J168" s="149"/>
      <c r="K168" s="146"/>
      <c r="L168" s="146"/>
      <c r="M168" s="146"/>
      <c r="N168" s="146"/>
      <c r="O168" s="146"/>
      <c r="P168" s="146"/>
      <c r="Q168" s="146"/>
      <c r="R168" s="146"/>
    </row>
    <row r="169" spans="1:18" s="9" customFormat="1" x14ac:dyDescent="0.2">
      <c r="A169" s="79"/>
      <c r="B169" s="1"/>
      <c r="C169" s="2"/>
      <c r="D169" s="146"/>
      <c r="E169" s="146"/>
      <c r="F169" s="146"/>
      <c r="G169" s="146"/>
      <c r="H169" s="165"/>
      <c r="I169" s="147"/>
      <c r="J169" s="149"/>
      <c r="K169" s="146"/>
      <c r="L169" s="146"/>
      <c r="M169" s="146"/>
      <c r="N169" s="146"/>
      <c r="O169" s="146"/>
      <c r="P169" s="146"/>
      <c r="Q169" s="146"/>
      <c r="R169" s="146"/>
    </row>
    <row r="170" spans="1:18" s="9" customFormat="1" x14ac:dyDescent="0.2">
      <c r="A170" s="79"/>
      <c r="B170" s="1"/>
      <c r="C170" s="2"/>
      <c r="D170" s="146"/>
      <c r="E170" s="146"/>
      <c r="F170" s="146"/>
      <c r="G170" s="146"/>
      <c r="H170" s="165"/>
      <c r="I170" s="147"/>
      <c r="J170" s="149"/>
      <c r="K170" s="146"/>
      <c r="L170" s="146"/>
      <c r="M170" s="146"/>
      <c r="N170" s="146"/>
      <c r="O170" s="146"/>
      <c r="P170" s="146"/>
      <c r="Q170" s="146"/>
      <c r="R170" s="146"/>
    </row>
    <row r="171" spans="1:18" s="9" customFormat="1" x14ac:dyDescent="0.2">
      <c r="A171" s="79"/>
      <c r="B171" s="1"/>
      <c r="C171" s="2"/>
      <c r="D171" s="146"/>
      <c r="E171" s="146"/>
      <c r="F171" s="146"/>
      <c r="G171" s="146"/>
      <c r="H171" s="165"/>
      <c r="I171" s="147"/>
      <c r="J171" s="149"/>
      <c r="K171" s="146"/>
      <c r="L171" s="146"/>
      <c r="M171" s="146"/>
      <c r="N171" s="146"/>
      <c r="O171" s="146"/>
      <c r="P171" s="146"/>
      <c r="Q171" s="146"/>
      <c r="R171" s="146"/>
    </row>
    <row r="172" spans="1:18" s="3" customFormat="1" x14ac:dyDescent="0.2">
      <c r="A172" s="79"/>
      <c r="B172" s="1"/>
      <c r="C172" s="2"/>
      <c r="D172" s="146"/>
      <c r="E172" s="146"/>
      <c r="F172" s="146"/>
      <c r="G172" s="146"/>
      <c r="H172" s="165"/>
      <c r="I172" s="147"/>
      <c r="J172" s="149"/>
      <c r="K172" s="1"/>
      <c r="L172" s="1"/>
      <c r="M172" s="1"/>
      <c r="N172" s="1"/>
      <c r="O172" s="1"/>
      <c r="P172" s="1"/>
      <c r="Q172" s="1"/>
      <c r="R172" s="1"/>
    </row>
    <row r="173" spans="1:18" s="3" customFormat="1" x14ac:dyDescent="0.2">
      <c r="A173" s="79"/>
      <c r="B173" s="1"/>
      <c r="C173" s="2"/>
      <c r="D173" s="146"/>
      <c r="E173" s="146"/>
      <c r="F173" s="146"/>
      <c r="G173" s="146"/>
      <c r="H173" s="165"/>
      <c r="I173" s="147"/>
      <c r="J173" s="149"/>
      <c r="K173" s="1"/>
      <c r="L173" s="1"/>
      <c r="M173" s="1"/>
      <c r="N173" s="1"/>
      <c r="O173" s="1"/>
      <c r="P173" s="1"/>
      <c r="Q173" s="1"/>
      <c r="R173" s="1"/>
    </row>
    <row r="174" spans="1:18" s="3" customFormat="1" x14ac:dyDescent="0.2">
      <c r="A174" s="79"/>
      <c r="B174" s="1"/>
      <c r="C174" s="2"/>
      <c r="D174" s="146"/>
      <c r="E174" s="146"/>
      <c r="F174" s="146"/>
      <c r="G174" s="146"/>
      <c r="H174" s="165"/>
      <c r="I174" s="147"/>
      <c r="J174" s="149"/>
      <c r="K174" s="1"/>
      <c r="L174" s="1"/>
      <c r="M174" s="1"/>
      <c r="N174" s="1"/>
      <c r="O174" s="1"/>
      <c r="P174" s="1"/>
      <c r="Q174" s="1"/>
      <c r="R174" s="1"/>
    </row>
    <row r="175" spans="1:18" s="3" customFormat="1" x14ac:dyDescent="0.2">
      <c r="A175" s="79"/>
      <c r="B175" s="1"/>
      <c r="C175" s="2"/>
      <c r="D175" s="146"/>
      <c r="E175" s="146"/>
      <c r="F175" s="146"/>
      <c r="G175" s="146"/>
      <c r="H175" s="165"/>
      <c r="I175" s="147"/>
      <c r="J175" s="149"/>
      <c r="K175" s="1"/>
      <c r="L175" s="1"/>
      <c r="M175" s="1"/>
      <c r="N175" s="1"/>
      <c r="O175" s="1"/>
      <c r="P175" s="1"/>
      <c r="Q175" s="1"/>
      <c r="R175" s="1"/>
    </row>
    <row r="176" spans="1:18" s="3" customFormat="1" x14ac:dyDescent="0.2">
      <c r="A176" s="79"/>
      <c r="B176" s="1"/>
      <c r="C176" s="2"/>
      <c r="D176" s="146"/>
      <c r="E176" s="146"/>
      <c r="F176" s="146"/>
      <c r="G176" s="146"/>
      <c r="H176" s="165"/>
      <c r="I176" s="147"/>
      <c r="J176" s="149"/>
      <c r="K176" s="1"/>
      <c r="L176" s="1"/>
      <c r="M176" s="1"/>
      <c r="N176" s="1"/>
      <c r="O176" s="1"/>
      <c r="P176" s="1"/>
      <c r="Q176" s="1"/>
      <c r="R176" s="1"/>
    </row>
    <row r="177" spans="1:18" s="3" customFormat="1" x14ac:dyDescent="0.2">
      <c r="A177" s="79"/>
      <c r="B177" s="1"/>
      <c r="C177" s="2"/>
      <c r="D177" s="146"/>
      <c r="E177" s="146"/>
      <c r="F177" s="146"/>
      <c r="G177" s="146"/>
      <c r="H177" s="165"/>
      <c r="I177" s="147"/>
      <c r="J177" s="149"/>
      <c r="K177" s="1"/>
      <c r="L177" s="1"/>
      <c r="M177" s="1"/>
      <c r="N177" s="1"/>
      <c r="O177" s="1"/>
      <c r="P177" s="1"/>
      <c r="Q177" s="1"/>
      <c r="R177" s="1"/>
    </row>
    <row r="178" spans="1:18" s="3" customFormat="1" x14ac:dyDescent="0.2">
      <c r="A178" s="79"/>
      <c r="B178" s="1"/>
      <c r="C178" s="2"/>
      <c r="D178" s="146"/>
      <c r="E178" s="146"/>
      <c r="F178" s="146"/>
      <c r="G178" s="146"/>
      <c r="H178" s="165"/>
      <c r="I178" s="147"/>
      <c r="J178" s="149"/>
      <c r="K178" s="1"/>
      <c r="L178" s="1"/>
      <c r="M178" s="1"/>
      <c r="N178" s="1"/>
      <c r="O178" s="1"/>
      <c r="P178" s="1"/>
      <c r="Q178" s="1"/>
      <c r="R178" s="1"/>
    </row>
    <row r="179" spans="1:18" s="3" customFormat="1" x14ac:dyDescent="0.2">
      <c r="A179" s="79"/>
      <c r="B179" s="1"/>
      <c r="C179" s="2"/>
      <c r="D179" s="146"/>
      <c r="E179" s="146"/>
      <c r="F179" s="146"/>
      <c r="G179" s="146"/>
      <c r="H179" s="165"/>
      <c r="I179" s="147"/>
      <c r="J179" s="149"/>
      <c r="K179" s="1"/>
      <c r="L179" s="1"/>
      <c r="M179" s="1"/>
      <c r="N179" s="1"/>
      <c r="O179" s="1"/>
      <c r="P179" s="1"/>
      <c r="Q179" s="1"/>
      <c r="R179" s="1"/>
    </row>
    <row r="180" spans="1:18" s="3" customFormat="1" x14ac:dyDescent="0.2">
      <c r="A180" s="79"/>
      <c r="B180" s="1"/>
      <c r="C180" s="2"/>
      <c r="D180" s="146"/>
      <c r="E180" s="146"/>
      <c r="F180" s="146"/>
      <c r="G180" s="146"/>
      <c r="H180" s="165"/>
      <c r="I180" s="147"/>
      <c r="J180" s="149"/>
      <c r="K180" s="1"/>
      <c r="L180" s="1"/>
      <c r="M180" s="1"/>
      <c r="N180" s="1"/>
      <c r="O180" s="1"/>
      <c r="P180" s="1"/>
      <c r="Q180" s="1"/>
      <c r="R180" s="1"/>
    </row>
    <row r="181" spans="1:18" s="3" customFormat="1" x14ac:dyDescent="0.2">
      <c r="A181" s="79"/>
      <c r="B181" s="1"/>
      <c r="C181" s="2"/>
      <c r="D181" s="146"/>
      <c r="E181" s="146"/>
      <c r="F181" s="146"/>
      <c r="G181" s="146"/>
      <c r="H181" s="165"/>
      <c r="I181" s="147"/>
      <c r="J181" s="149"/>
      <c r="K181" s="1"/>
      <c r="L181" s="1"/>
      <c r="M181" s="1"/>
      <c r="N181" s="1"/>
      <c r="O181" s="1"/>
      <c r="P181" s="1"/>
      <c r="Q181" s="1"/>
      <c r="R181" s="1"/>
    </row>
    <row r="182" spans="1:18" s="3" customFormat="1" x14ac:dyDescent="0.2">
      <c r="A182" s="79"/>
      <c r="B182" s="1"/>
      <c r="C182" s="2"/>
      <c r="D182" s="146"/>
      <c r="E182" s="146"/>
      <c r="F182" s="146"/>
      <c r="G182" s="146"/>
      <c r="H182" s="165"/>
      <c r="I182" s="147"/>
      <c r="J182" s="149"/>
      <c r="K182" s="1"/>
      <c r="L182" s="1"/>
      <c r="M182" s="1"/>
      <c r="N182" s="1"/>
      <c r="O182" s="1"/>
      <c r="P182" s="1"/>
      <c r="Q182" s="1"/>
      <c r="R182" s="1"/>
    </row>
    <row r="183" spans="1:18" s="3" customFormat="1" x14ac:dyDescent="0.2">
      <c r="A183" s="79"/>
      <c r="B183" s="1"/>
      <c r="C183" s="2"/>
      <c r="D183" s="146"/>
      <c r="E183" s="146"/>
      <c r="F183" s="146"/>
      <c r="G183" s="146"/>
      <c r="H183" s="165"/>
      <c r="I183" s="147"/>
      <c r="J183" s="149"/>
      <c r="K183" s="1"/>
      <c r="L183" s="1"/>
      <c r="M183" s="1"/>
      <c r="N183" s="1"/>
      <c r="O183" s="1"/>
      <c r="P183" s="1"/>
      <c r="Q183" s="1"/>
      <c r="R183" s="1"/>
    </row>
    <row r="184" spans="1:18" s="3" customFormat="1" x14ac:dyDescent="0.2">
      <c r="A184" s="79"/>
      <c r="B184" s="1"/>
      <c r="C184" s="2"/>
      <c r="D184" s="146"/>
      <c r="E184" s="146"/>
      <c r="F184" s="146"/>
      <c r="G184" s="146"/>
      <c r="H184" s="165"/>
      <c r="I184" s="147"/>
      <c r="J184" s="149"/>
      <c r="K184" s="1"/>
      <c r="L184" s="1"/>
      <c r="M184" s="1"/>
      <c r="N184" s="1"/>
      <c r="O184" s="1"/>
      <c r="P184" s="1"/>
      <c r="Q184" s="1"/>
      <c r="R184" s="1"/>
    </row>
    <row r="185" spans="1:18" s="3" customFormat="1" x14ac:dyDescent="0.2">
      <c r="A185" s="79"/>
      <c r="B185" s="1"/>
      <c r="C185" s="2"/>
      <c r="D185" s="146"/>
      <c r="E185" s="146"/>
      <c r="F185" s="146"/>
      <c r="G185" s="146"/>
      <c r="H185" s="165"/>
      <c r="I185" s="147"/>
      <c r="J185" s="149"/>
      <c r="K185" s="1"/>
      <c r="L185" s="1"/>
      <c r="M185" s="1"/>
      <c r="N185" s="1"/>
      <c r="O185" s="1"/>
      <c r="P185" s="1"/>
      <c r="Q185" s="1"/>
      <c r="R185" s="1"/>
    </row>
    <row r="186" spans="1:18" s="3" customFormat="1" x14ac:dyDescent="0.2">
      <c r="A186" s="79"/>
      <c r="B186" s="1"/>
      <c r="C186" s="2"/>
      <c r="D186" s="146"/>
      <c r="E186" s="146"/>
      <c r="F186" s="146"/>
      <c r="G186" s="146"/>
      <c r="H186" s="165"/>
      <c r="I186" s="147"/>
      <c r="J186" s="149"/>
      <c r="K186" s="1"/>
      <c r="L186" s="1"/>
      <c r="M186" s="1"/>
      <c r="N186" s="1"/>
      <c r="O186" s="1"/>
      <c r="P186" s="1"/>
      <c r="Q186" s="1"/>
      <c r="R186" s="1"/>
    </row>
    <row r="187" spans="1:18" s="3" customFormat="1" x14ac:dyDescent="0.2">
      <c r="A187" s="79"/>
      <c r="B187" s="1"/>
      <c r="C187" s="2"/>
      <c r="D187" s="146"/>
      <c r="E187" s="146"/>
      <c r="F187" s="146"/>
      <c r="G187" s="146"/>
      <c r="H187" s="165"/>
      <c r="I187" s="147"/>
      <c r="J187" s="149"/>
      <c r="K187" s="1"/>
      <c r="L187" s="1"/>
      <c r="M187" s="1"/>
      <c r="N187" s="1"/>
      <c r="O187" s="1"/>
      <c r="P187" s="1"/>
      <c r="Q187" s="1"/>
      <c r="R187" s="1"/>
    </row>
    <row r="188" spans="1:18" s="3" customFormat="1" x14ac:dyDescent="0.2">
      <c r="A188" s="79"/>
      <c r="B188" s="1"/>
      <c r="C188" s="2"/>
      <c r="D188" s="146"/>
      <c r="E188" s="146"/>
      <c r="F188" s="146"/>
      <c r="G188" s="146"/>
      <c r="H188" s="165"/>
      <c r="I188" s="147"/>
      <c r="J188" s="149"/>
      <c r="K188" s="1"/>
      <c r="L188" s="1"/>
      <c r="M188" s="1"/>
      <c r="N188" s="1"/>
      <c r="O188" s="1"/>
      <c r="P188" s="1"/>
      <c r="Q188" s="1"/>
      <c r="R188" s="1"/>
    </row>
    <row r="189" spans="1:18" s="3" customFormat="1" x14ac:dyDescent="0.2">
      <c r="A189" s="79"/>
      <c r="B189" s="1"/>
      <c r="C189" s="2"/>
      <c r="D189" s="146"/>
      <c r="E189" s="146"/>
      <c r="F189" s="146"/>
      <c r="G189" s="146"/>
      <c r="H189" s="165"/>
      <c r="I189" s="147"/>
      <c r="J189" s="149"/>
      <c r="K189" s="1"/>
      <c r="L189" s="1"/>
      <c r="M189" s="1"/>
      <c r="N189" s="1"/>
      <c r="O189" s="1"/>
      <c r="P189" s="1"/>
      <c r="Q189" s="1"/>
      <c r="R189" s="1"/>
    </row>
    <row r="190" spans="1:18" s="3" customFormat="1" x14ac:dyDescent="0.2">
      <c r="A190" s="79"/>
      <c r="B190" s="1"/>
      <c r="C190" s="2"/>
      <c r="D190" s="146"/>
      <c r="E190" s="146"/>
      <c r="F190" s="146"/>
      <c r="G190" s="146"/>
      <c r="H190" s="165"/>
      <c r="I190" s="147"/>
      <c r="J190" s="149"/>
      <c r="K190" s="1"/>
      <c r="L190" s="1"/>
      <c r="M190" s="1"/>
      <c r="N190" s="1"/>
      <c r="O190" s="1"/>
      <c r="P190" s="1"/>
      <c r="Q190" s="1"/>
      <c r="R190" s="1"/>
    </row>
    <row r="191" spans="1:18" s="3" customFormat="1" x14ac:dyDescent="0.2">
      <c r="A191" s="79"/>
      <c r="B191" s="1"/>
      <c r="C191" s="2"/>
      <c r="D191" s="146"/>
      <c r="E191" s="146"/>
      <c r="F191" s="146"/>
      <c r="G191" s="146"/>
      <c r="H191" s="165"/>
      <c r="I191" s="147"/>
      <c r="J191" s="149"/>
      <c r="K191" s="1"/>
      <c r="L191" s="1"/>
      <c r="M191" s="1"/>
      <c r="N191" s="1"/>
      <c r="O191" s="1"/>
      <c r="P191" s="1"/>
      <c r="Q191" s="1"/>
      <c r="R191" s="1"/>
    </row>
    <row r="192" spans="1:18" s="3" customFormat="1" x14ac:dyDescent="0.2">
      <c r="A192" s="79"/>
      <c r="B192" s="1"/>
      <c r="C192" s="2"/>
      <c r="D192" s="146"/>
      <c r="E192" s="146"/>
      <c r="F192" s="146"/>
      <c r="G192" s="146"/>
      <c r="H192" s="165"/>
      <c r="I192" s="147"/>
      <c r="J192" s="149"/>
      <c r="K192" s="1"/>
      <c r="L192" s="1"/>
      <c r="M192" s="1"/>
      <c r="N192" s="1"/>
      <c r="O192" s="1"/>
      <c r="P192" s="1"/>
      <c r="Q192" s="1"/>
      <c r="R192" s="1"/>
    </row>
    <row r="193" spans="1:18" s="3" customFormat="1" x14ac:dyDescent="0.2">
      <c r="A193" s="79"/>
      <c r="B193" s="1"/>
      <c r="C193" s="2"/>
      <c r="D193" s="146"/>
      <c r="E193" s="146"/>
      <c r="F193" s="146"/>
      <c r="G193" s="146"/>
      <c r="H193" s="165"/>
      <c r="I193" s="147"/>
      <c r="J193" s="149"/>
      <c r="K193" s="1"/>
      <c r="L193" s="1"/>
      <c r="M193" s="1"/>
      <c r="N193" s="1"/>
      <c r="O193" s="1"/>
      <c r="P193" s="1"/>
      <c r="Q193" s="1"/>
      <c r="R193" s="1"/>
    </row>
    <row r="194" spans="1:18" s="3" customFormat="1" x14ac:dyDescent="0.2">
      <c r="A194" s="16"/>
      <c r="B194" s="1"/>
      <c r="C194" s="2"/>
      <c r="D194" s="146"/>
      <c r="E194" s="146"/>
      <c r="F194" s="146"/>
      <c r="G194" s="146"/>
      <c r="H194" s="165"/>
      <c r="I194" s="147"/>
      <c r="J194" s="149"/>
      <c r="K194" s="1"/>
      <c r="L194" s="1"/>
      <c r="M194" s="1"/>
      <c r="N194" s="1"/>
      <c r="O194" s="1"/>
      <c r="P194" s="1"/>
      <c r="Q194" s="1"/>
      <c r="R194" s="1"/>
    </row>
    <row r="195" spans="1:18" s="3" customFormat="1" x14ac:dyDescent="0.2">
      <c r="A195" s="16"/>
      <c r="B195" s="1"/>
      <c r="C195" s="2"/>
      <c r="D195" s="146"/>
      <c r="E195" s="146"/>
      <c r="F195" s="146"/>
      <c r="G195" s="146"/>
      <c r="H195" s="165"/>
      <c r="I195" s="147"/>
      <c r="J195" s="149"/>
      <c r="K195" s="1"/>
      <c r="L195" s="1"/>
      <c r="M195" s="1"/>
      <c r="N195" s="1"/>
      <c r="O195" s="1"/>
      <c r="P195" s="1"/>
      <c r="Q195" s="1"/>
      <c r="R195" s="1"/>
    </row>
    <row r="196" spans="1:18" s="3" customFormat="1" x14ac:dyDescent="0.2">
      <c r="A196" s="16"/>
      <c r="B196" s="1"/>
      <c r="C196" s="2"/>
      <c r="D196" s="146"/>
      <c r="E196" s="146"/>
      <c r="F196" s="146"/>
      <c r="G196" s="146"/>
      <c r="H196" s="165"/>
      <c r="I196" s="147"/>
      <c r="J196" s="149"/>
      <c r="K196" s="1"/>
      <c r="L196" s="1"/>
      <c r="M196" s="1"/>
      <c r="N196" s="1"/>
      <c r="O196" s="1"/>
      <c r="P196" s="1"/>
      <c r="Q196" s="1"/>
      <c r="R196" s="1"/>
    </row>
    <row r="197" spans="1:18" s="3" customFormat="1" x14ac:dyDescent="0.2">
      <c r="A197" s="16"/>
      <c r="B197" s="1"/>
      <c r="C197" s="2"/>
      <c r="D197" s="146"/>
      <c r="E197" s="146"/>
      <c r="F197" s="146"/>
      <c r="G197" s="146"/>
      <c r="H197" s="165"/>
      <c r="I197" s="147"/>
      <c r="J197" s="149"/>
      <c r="K197" s="1"/>
      <c r="L197" s="1"/>
      <c r="M197" s="1"/>
      <c r="N197" s="1"/>
      <c r="O197" s="1"/>
      <c r="P197" s="1"/>
      <c r="Q197" s="1"/>
      <c r="R197" s="1"/>
    </row>
    <row r="198" spans="1:18" s="3" customFormat="1" x14ac:dyDescent="0.2">
      <c r="A198" s="16"/>
      <c r="B198" s="1"/>
      <c r="C198" s="2"/>
      <c r="D198" s="146"/>
      <c r="E198" s="146"/>
      <c r="F198" s="146"/>
      <c r="G198" s="146"/>
      <c r="H198" s="165"/>
      <c r="I198" s="147"/>
      <c r="J198" s="149"/>
      <c r="K198" s="1"/>
      <c r="L198" s="1"/>
      <c r="M198" s="1"/>
      <c r="N198" s="1"/>
      <c r="O198" s="1"/>
      <c r="P198" s="1"/>
      <c r="Q198" s="1"/>
      <c r="R198" s="1"/>
    </row>
    <row r="199" spans="1:18" s="3" customFormat="1" x14ac:dyDescent="0.2">
      <c r="A199" s="16"/>
      <c r="B199" s="1"/>
      <c r="C199" s="2"/>
      <c r="D199" s="146"/>
      <c r="E199" s="146"/>
      <c r="F199" s="146"/>
      <c r="G199" s="146"/>
      <c r="H199" s="165"/>
      <c r="I199" s="147"/>
      <c r="J199" s="149"/>
      <c r="K199" s="1"/>
      <c r="L199" s="1"/>
      <c r="M199" s="1"/>
      <c r="N199" s="1"/>
      <c r="O199" s="1"/>
      <c r="P199" s="1"/>
      <c r="Q199" s="1"/>
      <c r="R199" s="1"/>
    </row>
    <row r="200" spans="1:18" s="3" customFormat="1" x14ac:dyDescent="0.2">
      <c r="A200" s="16"/>
      <c r="B200" s="1"/>
      <c r="C200" s="2"/>
      <c r="D200" s="146"/>
      <c r="E200" s="146"/>
      <c r="F200" s="146"/>
      <c r="G200" s="146"/>
      <c r="H200" s="165"/>
      <c r="I200" s="147"/>
      <c r="J200" s="149"/>
      <c r="K200" s="1"/>
      <c r="L200" s="1"/>
      <c r="M200" s="1"/>
      <c r="N200" s="1"/>
      <c r="O200" s="1"/>
      <c r="P200" s="1"/>
      <c r="Q200" s="1"/>
      <c r="R200" s="1"/>
    </row>
    <row r="201" spans="1:18" s="3" customFormat="1" x14ac:dyDescent="0.2">
      <c r="A201" s="16"/>
      <c r="B201" s="1"/>
      <c r="C201" s="2"/>
      <c r="D201" s="146"/>
      <c r="E201" s="146"/>
      <c r="F201" s="146"/>
      <c r="G201" s="146"/>
      <c r="H201" s="165"/>
      <c r="I201" s="147"/>
      <c r="J201" s="149"/>
      <c r="K201" s="1"/>
      <c r="L201" s="1"/>
      <c r="M201" s="1"/>
      <c r="N201" s="1"/>
      <c r="O201" s="1"/>
      <c r="P201" s="1"/>
      <c r="Q201" s="1"/>
      <c r="R201" s="1"/>
    </row>
    <row r="202" spans="1:18" s="3" customFormat="1" x14ac:dyDescent="0.2">
      <c r="A202" s="16"/>
      <c r="B202" s="1"/>
      <c r="C202" s="2"/>
      <c r="D202" s="146"/>
      <c r="E202" s="146"/>
      <c r="F202" s="146"/>
      <c r="G202" s="146"/>
      <c r="H202" s="165"/>
      <c r="I202" s="147"/>
      <c r="J202" s="149"/>
      <c r="K202" s="1"/>
      <c r="L202" s="1"/>
      <c r="M202" s="1"/>
      <c r="N202" s="1"/>
      <c r="O202" s="1"/>
      <c r="P202" s="1"/>
      <c r="Q202" s="1"/>
      <c r="R202" s="1"/>
    </row>
    <row r="203" spans="1:18" s="3" customFormat="1" x14ac:dyDescent="0.2">
      <c r="A203" s="16"/>
      <c r="B203" s="1"/>
      <c r="C203" s="2"/>
      <c r="D203" s="146"/>
      <c r="E203" s="146"/>
      <c r="F203" s="146"/>
      <c r="G203" s="146"/>
      <c r="H203" s="165"/>
      <c r="I203" s="147"/>
      <c r="J203" s="149"/>
      <c r="K203" s="1"/>
      <c r="L203" s="1"/>
      <c r="M203" s="1"/>
      <c r="N203" s="1"/>
      <c r="O203" s="1"/>
      <c r="P203" s="1"/>
      <c r="Q203" s="1"/>
      <c r="R203" s="1"/>
    </row>
    <row r="204" spans="1:18" s="3" customFormat="1" x14ac:dyDescent="0.2">
      <c r="A204" s="16"/>
      <c r="B204" s="1"/>
      <c r="C204" s="2"/>
      <c r="D204" s="146"/>
      <c r="E204" s="146"/>
      <c r="F204" s="146"/>
      <c r="G204" s="146"/>
      <c r="H204" s="165"/>
      <c r="I204" s="147"/>
      <c r="J204" s="149"/>
      <c r="K204" s="1"/>
      <c r="L204" s="1"/>
      <c r="M204" s="1"/>
      <c r="N204" s="1"/>
      <c r="O204" s="1"/>
      <c r="P204" s="1"/>
      <c r="Q204" s="1"/>
      <c r="R204" s="1"/>
    </row>
    <row r="205" spans="1:18" s="3" customFormat="1" x14ac:dyDescent="0.2">
      <c r="A205" s="16"/>
      <c r="B205" s="1"/>
      <c r="C205" s="2"/>
      <c r="D205" s="146"/>
      <c r="E205" s="146"/>
      <c r="F205" s="146"/>
      <c r="G205" s="146"/>
      <c r="H205" s="165"/>
      <c r="I205" s="147"/>
      <c r="J205" s="149"/>
      <c r="K205" s="1"/>
      <c r="L205" s="1"/>
      <c r="M205" s="1"/>
      <c r="N205" s="1"/>
      <c r="O205" s="1"/>
      <c r="P205" s="1"/>
      <c r="Q205" s="1"/>
      <c r="R205" s="1"/>
    </row>
    <row r="206" spans="1:18" s="3" customFormat="1" x14ac:dyDescent="0.2">
      <c r="A206" s="16"/>
      <c r="B206" s="1"/>
      <c r="C206" s="2"/>
      <c r="D206" s="146"/>
      <c r="E206" s="146"/>
      <c r="F206" s="146"/>
      <c r="G206" s="146"/>
      <c r="H206" s="165"/>
      <c r="I206" s="147"/>
      <c r="J206" s="149"/>
      <c r="K206" s="1"/>
      <c r="L206" s="1"/>
      <c r="M206" s="1"/>
      <c r="N206" s="1"/>
      <c r="O206" s="1"/>
      <c r="P206" s="1"/>
      <c r="Q206" s="1"/>
      <c r="R206" s="1"/>
    </row>
    <row r="207" spans="1:18" s="3" customFormat="1" x14ac:dyDescent="0.2">
      <c r="A207" s="16"/>
      <c r="B207" s="1"/>
      <c r="C207" s="2"/>
      <c r="D207" s="146"/>
      <c r="E207" s="146"/>
      <c r="F207" s="146"/>
      <c r="G207" s="146"/>
      <c r="H207" s="165"/>
      <c r="I207" s="147"/>
      <c r="J207" s="149"/>
      <c r="K207" s="1"/>
      <c r="L207" s="1"/>
      <c r="M207" s="1"/>
      <c r="N207" s="1"/>
      <c r="O207" s="1"/>
      <c r="P207" s="1"/>
      <c r="Q207" s="1"/>
      <c r="R207" s="1"/>
    </row>
    <row r="208" spans="1:18" s="3" customFormat="1" x14ac:dyDescent="0.2">
      <c r="A208" s="16"/>
      <c r="B208" s="1"/>
      <c r="C208" s="2"/>
      <c r="D208" s="146"/>
      <c r="E208" s="146"/>
      <c r="F208" s="146"/>
      <c r="G208" s="146"/>
      <c r="H208" s="165"/>
      <c r="I208" s="147"/>
      <c r="J208" s="149"/>
      <c r="K208" s="1"/>
      <c r="L208" s="1"/>
      <c r="M208" s="1"/>
      <c r="N208" s="1"/>
      <c r="O208" s="1"/>
      <c r="P208" s="1"/>
      <c r="Q208" s="1"/>
      <c r="R208" s="1"/>
    </row>
    <row r="209" spans="1:18" s="3" customFormat="1" x14ac:dyDescent="0.2">
      <c r="A209" s="16"/>
      <c r="B209" s="1"/>
      <c r="C209" s="2"/>
      <c r="D209" s="146"/>
      <c r="E209" s="146"/>
      <c r="F209" s="146"/>
      <c r="G209" s="146"/>
      <c r="H209" s="165"/>
      <c r="I209" s="147"/>
      <c r="J209" s="149"/>
      <c r="K209" s="1"/>
      <c r="L209" s="1"/>
      <c r="M209" s="1"/>
      <c r="N209" s="1"/>
      <c r="O209" s="1"/>
      <c r="P209" s="1"/>
      <c r="Q209" s="1"/>
      <c r="R209" s="1"/>
    </row>
    <row r="210" spans="1:18" s="3" customFormat="1" x14ac:dyDescent="0.2">
      <c r="A210" s="16"/>
      <c r="B210" s="1"/>
      <c r="C210" s="2"/>
      <c r="D210" s="146"/>
      <c r="E210" s="146"/>
      <c r="F210" s="146"/>
      <c r="G210" s="146"/>
      <c r="H210" s="165"/>
      <c r="I210" s="147"/>
      <c r="J210" s="149"/>
      <c r="K210" s="1"/>
      <c r="L210" s="1"/>
      <c r="M210" s="1"/>
      <c r="N210" s="1"/>
      <c r="O210" s="1"/>
      <c r="P210" s="1"/>
      <c r="Q210" s="1"/>
      <c r="R210" s="1"/>
    </row>
    <row r="211" spans="1:18" s="3" customFormat="1" x14ac:dyDescent="0.2">
      <c r="A211" s="16"/>
      <c r="B211" s="1"/>
      <c r="C211" s="2"/>
      <c r="D211" s="146"/>
      <c r="E211" s="146"/>
      <c r="F211" s="146"/>
      <c r="G211" s="146"/>
      <c r="H211" s="165"/>
      <c r="I211" s="147"/>
      <c r="J211" s="149"/>
      <c r="K211" s="1"/>
      <c r="L211" s="1"/>
      <c r="M211" s="1"/>
      <c r="N211" s="1"/>
      <c r="O211" s="1"/>
      <c r="P211" s="1"/>
      <c r="Q211" s="1"/>
      <c r="R211" s="1"/>
    </row>
    <row r="212" spans="1:18" s="3" customFormat="1" x14ac:dyDescent="0.2">
      <c r="A212" s="16"/>
      <c r="B212" s="1"/>
      <c r="C212" s="2"/>
      <c r="D212" s="146"/>
      <c r="E212" s="146"/>
      <c r="F212" s="146"/>
      <c r="G212" s="146"/>
      <c r="H212" s="165"/>
      <c r="I212" s="147"/>
      <c r="J212" s="149"/>
      <c r="K212" s="1"/>
      <c r="L212" s="1"/>
      <c r="M212" s="1"/>
      <c r="N212" s="1"/>
      <c r="O212" s="1"/>
      <c r="P212" s="1"/>
      <c r="Q212" s="1"/>
      <c r="R212" s="1"/>
    </row>
    <row r="213" spans="1:18" s="3" customFormat="1" x14ac:dyDescent="0.2">
      <c r="A213" s="16"/>
      <c r="B213" s="1"/>
      <c r="C213" s="2"/>
      <c r="D213" s="146"/>
      <c r="E213" s="146"/>
      <c r="F213" s="146"/>
      <c r="G213" s="146"/>
      <c r="H213" s="165"/>
      <c r="I213" s="147"/>
      <c r="J213" s="149"/>
      <c r="K213" s="1"/>
      <c r="L213" s="1"/>
      <c r="M213" s="1"/>
      <c r="N213" s="1"/>
      <c r="O213" s="1"/>
      <c r="P213" s="1"/>
      <c r="Q213" s="1"/>
      <c r="R213" s="1"/>
    </row>
    <row r="214" spans="1:18" s="3" customFormat="1" x14ac:dyDescent="0.2">
      <c r="A214" s="16"/>
      <c r="B214" s="1"/>
      <c r="C214" s="2"/>
      <c r="D214" s="146"/>
      <c r="E214" s="146"/>
      <c r="F214" s="146"/>
      <c r="G214" s="146"/>
      <c r="H214" s="165"/>
      <c r="I214" s="147"/>
      <c r="J214" s="149"/>
      <c r="K214" s="1"/>
      <c r="L214" s="1"/>
      <c r="M214" s="1"/>
      <c r="N214" s="1"/>
      <c r="O214" s="1"/>
      <c r="P214" s="1"/>
      <c r="Q214" s="1"/>
      <c r="R214" s="1"/>
    </row>
    <row r="215" spans="1:18" s="3" customFormat="1" x14ac:dyDescent="0.2">
      <c r="A215" s="16"/>
      <c r="B215" s="1"/>
      <c r="C215" s="2"/>
      <c r="D215" s="146"/>
      <c r="E215" s="146"/>
      <c r="F215" s="146"/>
      <c r="G215" s="146"/>
      <c r="H215" s="165"/>
      <c r="I215" s="147"/>
      <c r="J215" s="149"/>
      <c r="K215" s="1"/>
      <c r="L215" s="1"/>
      <c r="M215" s="1"/>
      <c r="N215" s="1"/>
      <c r="O215" s="1"/>
      <c r="P215" s="1"/>
      <c r="Q215" s="1"/>
      <c r="R215" s="1"/>
    </row>
    <row r="216" spans="1:18" s="3" customFormat="1" x14ac:dyDescent="0.2">
      <c r="A216" s="16"/>
      <c r="B216" s="1"/>
      <c r="C216" s="2"/>
      <c r="D216" s="146"/>
      <c r="E216" s="146"/>
      <c r="F216" s="146"/>
      <c r="G216" s="146"/>
      <c r="H216" s="165"/>
      <c r="I216" s="147"/>
      <c r="J216" s="149"/>
      <c r="K216" s="1"/>
      <c r="L216" s="1"/>
      <c r="M216" s="1"/>
      <c r="N216" s="1"/>
      <c r="O216" s="1"/>
      <c r="P216" s="1"/>
      <c r="Q216" s="1"/>
      <c r="R216" s="1"/>
    </row>
    <row r="217" spans="1:18" s="3" customFormat="1" x14ac:dyDescent="0.2">
      <c r="A217" s="16"/>
      <c r="B217" s="1"/>
      <c r="C217" s="2"/>
      <c r="D217" s="146"/>
      <c r="E217" s="146"/>
      <c r="F217" s="146"/>
      <c r="G217" s="146"/>
      <c r="H217" s="165"/>
      <c r="I217" s="147"/>
      <c r="J217" s="149"/>
      <c r="K217" s="1"/>
      <c r="L217" s="1"/>
      <c r="M217" s="1"/>
      <c r="N217" s="1"/>
      <c r="O217" s="1"/>
      <c r="P217" s="1"/>
      <c r="Q217" s="1"/>
      <c r="R217" s="1"/>
    </row>
    <row r="218" spans="1:18" s="3" customFormat="1" x14ac:dyDescent="0.2">
      <c r="A218" s="16"/>
      <c r="B218" s="1"/>
      <c r="C218" s="2"/>
      <c r="D218" s="146"/>
      <c r="E218" s="146"/>
      <c r="F218" s="146"/>
      <c r="G218" s="146"/>
      <c r="H218" s="165"/>
      <c r="I218" s="147"/>
      <c r="J218" s="149"/>
      <c r="K218" s="1"/>
      <c r="L218" s="1"/>
      <c r="M218" s="1"/>
      <c r="N218" s="1"/>
      <c r="O218" s="1"/>
      <c r="P218" s="1"/>
      <c r="Q218" s="1"/>
      <c r="R218" s="1"/>
    </row>
    <row r="219" spans="1:18" s="3" customFormat="1" x14ac:dyDescent="0.2">
      <c r="A219" s="16"/>
      <c r="B219" s="1"/>
      <c r="C219" s="2"/>
      <c r="D219" s="146"/>
      <c r="E219" s="146"/>
      <c r="F219" s="146"/>
      <c r="G219" s="146"/>
      <c r="H219" s="165"/>
      <c r="I219" s="147"/>
      <c r="J219" s="149"/>
      <c r="K219" s="1"/>
      <c r="L219" s="1"/>
      <c r="M219" s="1"/>
      <c r="N219" s="1"/>
      <c r="O219" s="1"/>
      <c r="P219" s="1"/>
      <c r="Q219" s="1"/>
      <c r="R219" s="1"/>
    </row>
    <row r="220" spans="1:18" s="3" customFormat="1" x14ac:dyDescent="0.2">
      <c r="A220" s="16"/>
      <c r="B220" s="1"/>
      <c r="C220" s="2"/>
      <c r="D220" s="146"/>
      <c r="E220" s="146"/>
      <c r="F220" s="146"/>
      <c r="G220" s="146"/>
      <c r="H220" s="165"/>
      <c r="I220" s="147"/>
      <c r="J220" s="149"/>
      <c r="K220" s="1"/>
      <c r="L220" s="1"/>
      <c r="M220" s="1"/>
      <c r="N220" s="1"/>
      <c r="O220" s="1"/>
      <c r="P220" s="1"/>
      <c r="Q220" s="1"/>
      <c r="R220" s="1"/>
    </row>
    <row r="221" spans="1:18" s="3" customFormat="1" x14ac:dyDescent="0.2">
      <c r="A221" s="16"/>
      <c r="B221" s="1"/>
      <c r="C221" s="2"/>
      <c r="D221" s="146"/>
      <c r="E221" s="146"/>
      <c r="F221" s="146"/>
      <c r="G221" s="146"/>
      <c r="H221" s="165"/>
      <c r="I221" s="147"/>
      <c r="J221" s="149"/>
      <c r="K221" s="1"/>
      <c r="L221" s="1"/>
      <c r="M221" s="1"/>
      <c r="N221" s="1"/>
      <c r="O221" s="1"/>
      <c r="P221" s="1"/>
      <c r="Q221" s="1"/>
      <c r="R221" s="1"/>
    </row>
    <row r="222" spans="1:18" s="3" customFormat="1" x14ac:dyDescent="0.2">
      <c r="A222" s="16"/>
      <c r="B222" s="1"/>
      <c r="C222" s="2"/>
      <c r="D222" s="146"/>
      <c r="E222" s="146"/>
      <c r="F222" s="146"/>
      <c r="G222" s="146"/>
      <c r="H222" s="165"/>
      <c r="I222" s="147"/>
      <c r="J222" s="149"/>
      <c r="K222" s="1"/>
      <c r="L222" s="1"/>
      <c r="M222" s="1"/>
      <c r="N222" s="1"/>
      <c r="O222" s="1"/>
      <c r="P222" s="1"/>
      <c r="Q222" s="1"/>
      <c r="R222" s="1"/>
    </row>
    <row r="223" spans="1:18" s="3" customFormat="1" x14ac:dyDescent="0.2">
      <c r="A223" s="16"/>
      <c r="B223" s="1"/>
      <c r="C223" s="2"/>
      <c r="D223" s="146"/>
      <c r="E223" s="146"/>
      <c r="F223" s="146"/>
      <c r="G223" s="146"/>
      <c r="H223" s="165"/>
      <c r="I223" s="147"/>
      <c r="J223" s="149"/>
      <c r="K223" s="1"/>
      <c r="L223" s="1"/>
      <c r="M223" s="1"/>
      <c r="N223" s="1"/>
      <c r="O223" s="1"/>
      <c r="P223" s="1"/>
      <c r="Q223" s="1"/>
      <c r="R223" s="1"/>
    </row>
    <row r="224" spans="1:18" s="3" customFormat="1" x14ac:dyDescent="0.2">
      <c r="A224" s="16"/>
      <c r="B224" s="1"/>
      <c r="C224" s="2"/>
      <c r="D224" s="146"/>
      <c r="E224" s="146"/>
      <c r="F224" s="146"/>
      <c r="G224" s="146"/>
      <c r="H224" s="165"/>
      <c r="I224" s="147"/>
      <c r="J224" s="149"/>
      <c r="K224" s="1"/>
      <c r="L224" s="1"/>
      <c r="M224" s="1"/>
      <c r="N224" s="1"/>
      <c r="O224" s="1"/>
      <c r="P224" s="1"/>
      <c r="Q224" s="1"/>
      <c r="R224" s="1"/>
    </row>
    <row r="225" spans="1:18" s="3" customFormat="1" x14ac:dyDescent="0.2">
      <c r="A225" s="16"/>
      <c r="B225" s="1"/>
      <c r="C225" s="2"/>
      <c r="D225" s="146"/>
      <c r="E225" s="146"/>
      <c r="F225" s="146"/>
      <c r="G225" s="146"/>
      <c r="H225" s="165"/>
      <c r="I225" s="147"/>
      <c r="J225" s="149"/>
      <c r="K225" s="1"/>
      <c r="L225" s="1"/>
      <c r="M225" s="1"/>
      <c r="N225" s="1"/>
      <c r="O225" s="1"/>
      <c r="P225" s="1"/>
      <c r="Q225" s="1"/>
      <c r="R225" s="1"/>
    </row>
    <row r="226" spans="1:18" s="3" customFormat="1" x14ac:dyDescent="0.2">
      <c r="A226" s="16"/>
      <c r="B226" s="1"/>
      <c r="C226" s="2"/>
      <c r="D226" s="146"/>
      <c r="E226" s="146"/>
      <c r="F226" s="146"/>
      <c r="G226" s="146"/>
      <c r="H226" s="165"/>
      <c r="I226" s="147"/>
      <c r="J226" s="149"/>
      <c r="K226" s="1"/>
      <c r="L226" s="1"/>
      <c r="M226" s="1"/>
      <c r="N226" s="1"/>
      <c r="O226" s="1"/>
      <c r="P226" s="1"/>
      <c r="Q226" s="1"/>
      <c r="R226" s="1"/>
    </row>
    <row r="227" spans="1:18" s="3" customFormat="1" x14ac:dyDescent="0.2">
      <c r="A227" s="16"/>
      <c r="B227" s="1"/>
      <c r="C227" s="2"/>
      <c r="D227" s="146"/>
      <c r="E227" s="146"/>
      <c r="F227" s="146"/>
      <c r="G227" s="146"/>
      <c r="H227" s="165"/>
      <c r="I227" s="147"/>
      <c r="J227" s="149"/>
      <c r="K227" s="1"/>
      <c r="L227" s="1"/>
      <c r="M227" s="1"/>
      <c r="N227" s="1"/>
      <c r="O227" s="1"/>
      <c r="P227" s="1"/>
      <c r="Q227" s="1"/>
      <c r="R227" s="1"/>
    </row>
    <row r="228" spans="1:18" s="3" customFormat="1" x14ac:dyDescent="0.2">
      <c r="A228" s="16"/>
      <c r="B228" s="1"/>
      <c r="C228" s="2"/>
      <c r="D228" s="146"/>
      <c r="E228" s="146"/>
      <c r="F228" s="146"/>
      <c r="G228" s="146"/>
      <c r="H228" s="165"/>
      <c r="I228" s="147"/>
      <c r="J228" s="149"/>
      <c r="K228" s="1"/>
      <c r="L228" s="1"/>
      <c r="M228" s="1"/>
      <c r="N228" s="1"/>
      <c r="O228" s="1"/>
      <c r="P228" s="1"/>
      <c r="Q228" s="1"/>
      <c r="R228" s="1"/>
    </row>
    <row r="229" spans="1:18" s="3" customFormat="1" x14ac:dyDescent="0.2">
      <c r="A229" s="16"/>
      <c r="B229" s="1"/>
      <c r="C229" s="2"/>
      <c r="D229" s="146"/>
      <c r="E229" s="146"/>
      <c r="F229" s="146"/>
      <c r="G229" s="146"/>
      <c r="H229" s="165"/>
      <c r="I229" s="147"/>
      <c r="J229" s="149"/>
      <c r="K229" s="1"/>
      <c r="L229" s="1"/>
      <c r="M229" s="1"/>
      <c r="N229" s="1"/>
      <c r="O229" s="1"/>
      <c r="P229" s="1"/>
      <c r="Q229" s="1"/>
      <c r="R229" s="1"/>
    </row>
    <row r="230" spans="1:18" s="3" customFormat="1" x14ac:dyDescent="0.2">
      <c r="A230" s="16"/>
      <c r="B230" s="1"/>
      <c r="C230" s="2"/>
      <c r="D230" s="146"/>
      <c r="E230" s="146"/>
      <c r="F230" s="146"/>
      <c r="G230" s="146"/>
      <c r="H230" s="165"/>
      <c r="I230" s="147"/>
      <c r="J230" s="149"/>
      <c r="K230" s="1"/>
      <c r="L230" s="1"/>
      <c r="M230" s="1"/>
      <c r="N230" s="1"/>
      <c r="O230" s="1"/>
      <c r="P230" s="1"/>
      <c r="Q230" s="1"/>
      <c r="R230" s="1"/>
    </row>
    <row r="231" spans="1:18" s="3" customFormat="1" x14ac:dyDescent="0.2">
      <c r="A231" s="16"/>
      <c r="B231" s="1"/>
      <c r="C231" s="2"/>
      <c r="D231" s="146"/>
      <c r="E231" s="146"/>
      <c r="F231" s="146"/>
      <c r="G231" s="146"/>
      <c r="H231" s="165"/>
      <c r="I231" s="147"/>
      <c r="J231" s="149"/>
      <c r="K231" s="1"/>
      <c r="L231" s="1"/>
      <c r="M231" s="1"/>
      <c r="N231" s="1"/>
      <c r="O231" s="1"/>
      <c r="P231" s="1"/>
      <c r="Q231" s="1"/>
      <c r="R231" s="1"/>
    </row>
    <row r="232" spans="1:18" s="3" customFormat="1" x14ac:dyDescent="0.2">
      <c r="A232" s="16"/>
      <c r="B232" s="1"/>
      <c r="C232" s="2"/>
      <c r="D232" s="146"/>
      <c r="E232" s="146"/>
      <c r="F232" s="146"/>
      <c r="G232" s="146"/>
      <c r="H232" s="165"/>
      <c r="I232" s="147"/>
      <c r="J232" s="149"/>
      <c r="K232" s="1"/>
      <c r="L232" s="1"/>
      <c r="M232" s="1"/>
      <c r="N232" s="1"/>
      <c r="O232" s="1"/>
      <c r="P232" s="1"/>
      <c r="Q232" s="1"/>
      <c r="R232" s="1"/>
    </row>
    <row r="233" spans="1:18" s="3" customFormat="1" x14ac:dyDescent="0.2">
      <c r="A233" s="16"/>
      <c r="B233" s="1"/>
      <c r="C233" s="2"/>
      <c r="D233" s="146"/>
      <c r="E233" s="146"/>
      <c r="F233" s="146"/>
      <c r="G233" s="146"/>
      <c r="H233" s="165"/>
      <c r="I233" s="147"/>
      <c r="J233" s="149"/>
      <c r="K233" s="1"/>
      <c r="L233" s="1"/>
      <c r="M233" s="1"/>
      <c r="N233" s="1"/>
      <c r="O233" s="1"/>
      <c r="P233" s="1"/>
      <c r="Q233" s="1"/>
      <c r="R233" s="1"/>
    </row>
    <row r="234" spans="1:18" s="3" customFormat="1" x14ac:dyDescent="0.2">
      <c r="A234" s="16"/>
      <c r="B234" s="1"/>
      <c r="C234" s="2"/>
      <c r="D234" s="146"/>
      <c r="E234" s="146"/>
      <c r="F234" s="146"/>
      <c r="G234" s="146"/>
      <c r="H234" s="165"/>
      <c r="I234" s="147"/>
      <c r="J234" s="149"/>
      <c r="K234" s="1"/>
      <c r="L234" s="1"/>
      <c r="M234" s="1"/>
      <c r="N234" s="1"/>
      <c r="O234" s="1"/>
      <c r="P234" s="1"/>
      <c r="Q234" s="1"/>
      <c r="R234" s="1"/>
    </row>
    <row r="235" spans="1:18" s="3" customFormat="1" x14ac:dyDescent="0.2">
      <c r="A235" s="16"/>
      <c r="B235" s="1"/>
      <c r="C235" s="2"/>
      <c r="D235" s="146"/>
      <c r="E235" s="146"/>
      <c r="F235" s="146"/>
      <c r="G235" s="146"/>
      <c r="H235" s="165"/>
      <c r="I235" s="147"/>
      <c r="J235" s="149"/>
      <c r="K235" s="1"/>
      <c r="L235" s="1"/>
      <c r="M235" s="1"/>
      <c r="N235" s="1"/>
      <c r="O235" s="1"/>
      <c r="P235" s="1"/>
      <c r="Q235" s="1"/>
      <c r="R235" s="1"/>
    </row>
    <row r="236" spans="1:18" s="3" customFormat="1" x14ac:dyDescent="0.2">
      <c r="A236" s="16"/>
      <c r="B236" s="1"/>
      <c r="C236" s="2"/>
      <c r="D236" s="146"/>
      <c r="E236" s="146"/>
      <c r="F236" s="146"/>
      <c r="G236" s="146"/>
      <c r="H236" s="165"/>
      <c r="I236" s="147"/>
      <c r="J236" s="149"/>
      <c r="K236" s="1"/>
      <c r="L236" s="1"/>
      <c r="M236" s="1"/>
      <c r="N236" s="1"/>
      <c r="O236" s="1"/>
      <c r="P236" s="1"/>
      <c r="Q236" s="1"/>
      <c r="R236" s="1"/>
    </row>
    <row r="237" spans="1:18" s="3" customFormat="1" x14ac:dyDescent="0.2">
      <c r="A237" s="16"/>
      <c r="B237" s="1"/>
      <c r="C237" s="2"/>
      <c r="D237" s="146"/>
      <c r="E237" s="146"/>
      <c r="F237" s="146"/>
      <c r="G237" s="146"/>
      <c r="H237" s="165"/>
      <c r="I237" s="147"/>
      <c r="J237" s="149"/>
      <c r="K237" s="1"/>
      <c r="L237" s="1"/>
      <c r="M237" s="1"/>
      <c r="N237" s="1"/>
      <c r="O237" s="1"/>
      <c r="P237" s="1"/>
      <c r="Q237" s="1"/>
      <c r="R237" s="1"/>
    </row>
    <row r="238" spans="1:18" s="3" customFormat="1" x14ac:dyDescent="0.2">
      <c r="A238" s="16"/>
      <c r="B238" s="1"/>
      <c r="C238" s="2"/>
      <c r="D238" s="146"/>
      <c r="E238" s="146"/>
      <c r="F238" s="146"/>
      <c r="G238" s="146"/>
      <c r="H238" s="165"/>
      <c r="I238" s="147"/>
      <c r="J238" s="149"/>
      <c r="K238" s="1"/>
      <c r="L238" s="1"/>
      <c r="M238" s="1"/>
      <c r="N238" s="1"/>
      <c r="O238" s="1"/>
      <c r="P238" s="1"/>
      <c r="Q238" s="1"/>
      <c r="R238" s="1"/>
    </row>
    <row r="239" spans="1:18" s="3" customFormat="1" x14ac:dyDescent="0.2">
      <c r="A239" s="16"/>
      <c r="B239" s="1"/>
      <c r="C239" s="2"/>
      <c r="D239" s="146"/>
      <c r="E239" s="146"/>
      <c r="F239" s="146"/>
      <c r="G239" s="146"/>
      <c r="H239" s="165"/>
      <c r="I239" s="147"/>
      <c r="J239" s="149"/>
      <c r="K239" s="1"/>
      <c r="L239" s="1"/>
      <c r="M239" s="1"/>
      <c r="N239" s="1"/>
      <c r="O239" s="1"/>
      <c r="P239" s="1"/>
      <c r="Q239" s="1"/>
      <c r="R239" s="1"/>
    </row>
    <row r="240" spans="1:18" s="3" customFormat="1" x14ac:dyDescent="0.2">
      <c r="A240" s="16"/>
      <c r="B240" s="1"/>
      <c r="C240" s="2"/>
      <c r="D240" s="146"/>
      <c r="E240" s="146"/>
      <c r="F240" s="146"/>
      <c r="G240" s="146"/>
      <c r="H240" s="165"/>
      <c r="I240" s="147"/>
      <c r="J240" s="149"/>
      <c r="K240" s="1"/>
      <c r="L240" s="1"/>
      <c r="M240" s="1"/>
      <c r="N240" s="1"/>
      <c r="O240" s="1"/>
      <c r="P240" s="1"/>
      <c r="Q240" s="1"/>
      <c r="R240" s="1"/>
    </row>
    <row r="241" spans="1:18" s="3" customFormat="1" x14ac:dyDescent="0.2">
      <c r="A241" s="16"/>
      <c r="B241" s="1"/>
      <c r="C241" s="2"/>
      <c r="D241" s="146"/>
      <c r="E241" s="146"/>
      <c r="F241" s="146"/>
      <c r="G241" s="146"/>
      <c r="H241" s="165"/>
      <c r="I241" s="147"/>
      <c r="J241" s="149"/>
      <c r="K241" s="1"/>
      <c r="L241" s="1"/>
      <c r="M241" s="1"/>
      <c r="N241" s="1"/>
      <c r="O241" s="1"/>
      <c r="P241" s="1"/>
      <c r="Q241" s="1"/>
      <c r="R241" s="1"/>
    </row>
    <row r="242" spans="1:18" s="3" customFormat="1" x14ac:dyDescent="0.2">
      <c r="A242" s="16"/>
      <c r="B242" s="1"/>
      <c r="C242" s="2"/>
      <c r="D242" s="146"/>
      <c r="E242" s="146"/>
      <c r="F242" s="146"/>
      <c r="G242" s="146"/>
      <c r="H242" s="165"/>
      <c r="I242" s="147"/>
      <c r="J242" s="149"/>
      <c r="K242" s="1"/>
      <c r="L242" s="1"/>
      <c r="M242" s="1"/>
      <c r="N242" s="1"/>
      <c r="O242" s="1"/>
      <c r="P242" s="1"/>
      <c r="Q242" s="1"/>
      <c r="R242" s="1"/>
    </row>
    <row r="243" spans="1:18" s="3" customFormat="1" x14ac:dyDescent="0.2">
      <c r="A243" s="16"/>
      <c r="B243" s="1"/>
      <c r="C243" s="2"/>
      <c r="D243" s="146"/>
      <c r="E243" s="146"/>
      <c r="F243" s="146"/>
      <c r="G243" s="146"/>
      <c r="H243" s="165"/>
      <c r="I243" s="147"/>
      <c r="J243" s="149"/>
      <c r="K243" s="1"/>
      <c r="L243" s="1"/>
      <c r="M243" s="1"/>
      <c r="N243" s="1"/>
      <c r="O243" s="1"/>
      <c r="P243" s="1"/>
      <c r="Q243" s="1"/>
      <c r="R243" s="1"/>
    </row>
    <row r="244" spans="1:18" s="3" customFormat="1" x14ac:dyDescent="0.2">
      <c r="A244" s="16"/>
      <c r="B244" s="1"/>
      <c r="C244" s="2"/>
      <c r="D244" s="146"/>
      <c r="E244" s="146"/>
      <c r="F244" s="146"/>
      <c r="G244" s="146"/>
      <c r="H244" s="165"/>
      <c r="I244" s="147"/>
      <c r="J244" s="149"/>
      <c r="K244" s="1"/>
      <c r="L244" s="1"/>
      <c r="M244" s="1"/>
      <c r="N244" s="1"/>
      <c r="O244" s="1"/>
      <c r="P244" s="1"/>
      <c r="Q244" s="1"/>
      <c r="R244" s="1"/>
    </row>
    <row r="245" spans="1:18" s="3" customFormat="1" x14ac:dyDescent="0.2">
      <c r="A245" s="16"/>
      <c r="B245" s="1"/>
      <c r="C245" s="2"/>
      <c r="D245" s="146"/>
      <c r="E245" s="146"/>
      <c r="F245" s="146"/>
      <c r="G245" s="146"/>
      <c r="H245" s="165"/>
      <c r="I245" s="147"/>
      <c r="J245" s="149"/>
      <c r="K245" s="1"/>
      <c r="L245" s="1"/>
      <c r="M245" s="1"/>
      <c r="N245" s="1"/>
      <c r="O245" s="1"/>
      <c r="P245" s="1"/>
      <c r="Q245" s="1"/>
      <c r="R245" s="1"/>
    </row>
    <row r="246" spans="1:18" s="3" customFormat="1" x14ac:dyDescent="0.2">
      <c r="A246" s="16"/>
      <c r="B246" s="1"/>
      <c r="C246" s="2"/>
      <c r="D246" s="146"/>
      <c r="E246" s="146"/>
      <c r="F246" s="146"/>
      <c r="G246" s="146"/>
      <c r="H246" s="165"/>
      <c r="I246" s="147"/>
      <c r="J246" s="149"/>
      <c r="K246" s="1"/>
      <c r="L246" s="1"/>
      <c r="M246" s="1"/>
      <c r="N246" s="1"/>
      <c r="O246" s="1"/>
      <c r="P246" s="1"/>
      <c r="Q246" s="1"/>
      <c r="R246" s="1"/>
    </row>
    <row r="247" spans="1:18" s="3" customFormat="1" x14ac:dyDescent="0.2">
      <c r="A247" s="16"/>
      <c r="B247" s="1"/>
      <c r="C247" s="2"/>
      <c r="D247" s="146"/>
      <c r="E247" s="146"/>
      <c r="F247" s="146"/>
      <c r="G247" s="146"/>
      <c r="H247" s="165"/>
      <c r="I247" s="147"/>
      <c r="J247" s="149"/>
      <c r="K247" s="1"/>
      <c r="L247" s="1"/>
      <c r="M247" s="1"/>
      <c r="N247" s="1"/>
      <c r="O247" s="1"/>
      <c r="P247" s="1"/>
      <c r="Q247" s="1"/>
      <c r="R247" s="1"/>
    </row>
    <row r="248" spans="1:18" s="3" customFormat="1" x14ac:dyDescent="0.2">
      <c r="A248" s="16"/>
      <c r="B248" s="1"/>
      <c r="C248" s="2"/>
      <c r="D248" s="146"/>
      <c r="E248" s="146"/>
      <c r="F248" s="146"/>
      <c r="G248" s="146"/>
      <c r="H248" s="165"/>
      <c r="I248" s="147"/>
      <c r="J248" s="149"/>
      <c r="K248" s="1"/>
      <c r="L248" s="1"/>
      <c r="M248" s="1"/>
      <c r="N248" s="1"/>
      <c r="O248" s="1"/>
      <c r="P248" s="1"/>
      <c r="Q248" s="1"/>
      <c r="R248" s="1"/>
    </row>
    <row r="249" spans="1:18" s="3" customFormat="1" x14ac:dyDescent="0.2">
      <c r="A249" s="16"/>
      <c r="B249" s="1"/>
      <c r="C249" s="2"/>
      <c r="D249" s="146"/>
      <c r="E249" s="146"/>
      <c r="F249" s="146"/>
      <c r="G249" s="146"/>
      <c r="H249" s="165"/>
      <c r="I249" s="147"/>
      <c r="J249" s="149"/>
      <c r="K249" s="1"/>
      <c r="L249" s="1"/>
      <c r="M249" s="1"/>
      <c r="N249" s="1"/>
      <c r="O249" s="1"/>
      <c r="P249" s="1"/>
      <c r="Q249" s="1"/>
      <c r="R249" s="1"/>
    </row>
    <row r="250" spans="1:18" s="3" customFormat="1" x14ac:dyDescent="0.2">
      <c r="A250" s="16"/>
      <c r="B250" s="1"/>
      <c r="C250" s="2"/>
      <c r="D250" s="146"/>
      <c r="E250" s="146"/>
      <c r="F250" s="146"/>
      <c r="G250" s="146"/>
      <c r="H250" s="165"/>
      <c r="I250" s="147"/>
      <c r="J250" s="149"/>
      <c r="K250" s="1"/>
      <c r="L250" s="1"/>
      <c r="M250" s="1"/>
      <c r="N250" s="1"/>
      <c r="O250" s="1"/>
      <c r="P250" s="1"/>
      <c r="Q250" s="1"/>
      <c r="R250" s="1"/>
    </row>
    <row r="251" spans="1:18" s="3" customFormat="1" x14ac:dyDescent="0.2">
      <c r="A251" s="16"/>
      <c r="B251" s="1"/>
      <c r="C251" s="2"/>
      <c r="D251" s="146"/>
      <c r="E251" s="146"/>
      <c r="F251" s="146"/>
      <c r="G251" s="146"/>
      <c r="H251" s="165"/>
      <c r="I251" s="147"/>
      <c r="J251" s="149"/>
      <c r="K251" s="1"/>
      <c r="L251" s="1"/>
      <c r="M251" s="1"/>
      <c r="N251" s="1"/>
      <c r="O251" s="1"/>
      <c r="P251" s="1"/>
      <c r="Q251" s="1"/>
      <c r="R251" s="1"/>
    </row>
    <row r="252" spans="1:18" s="3" customFormat="1" x14ac:dyDescent="0.2">
      <c r="A252" s="16"/>
      <c r="B252" s="1"/>
      <c r="C252" s="2"/>
      <c r="D252" s="146"/>
      <c r="E252" s="146"/>
      <c r="F252" s="146"/>
      <c r="G252" s="146"/>
      <c r="H252" s="165"/>
      <c r="I252" s="147"/>
      <c r="J252" s="149"/>
      <c r="K252" s="1"/>
      <c r="L252" s="1"/>
      <c r="M252" s="1"/>
      <c r="N252" s="1"/>
      <c r="O252" s="1"/>
      <c r="P252" s="1"/>
      <c r="Q252" s="1"/>
      <c r="R252" s="1"/>
    </row>
    <row r="253" spans="1:18" s="3" customFormat="1" x14ac:dyDescent="0.2">
      <c r="A253" s="16"/>
      <c r="B253" s="1"/>
      <c r="C253" s="2"/>
      <c r="D253" s="146"/>
      <c r="E253" s="146"/>
      <c r="F253" s="146"/>
      <c r="G253" s="146"/>
      <c r="H253" s="165"/>
      <c r="I253" s="147"/>
      <c r="J253" s="149"/>
      <c r="K253" s="1"/>
      <c r="L253" s="1"/>
      <c r="M253" s="1"/>
      <c r="N253" s="1"/>
      <c r="O253" s="1"/>
      <c r="P253" s="1"/>
      <c r="Q253" s="1"/>
      <c r="R253" s="1"/>
    </row>
    <row r="254" spans="1:18" s="3" customFormat="1" x14ac:dyDescent="0.2">
      <c r="A254" s="16"/>
      <c r="B254" s="1"/>
      <c r="C254" s="2"/>
      <c r="D254" s="146"/>
      <c r="E254" s="146"/>
      <c r="F254" s="146"/>
      <c r="G254" s="146"/>
      <c r="H254" s="165"/>
      <c r="I254" s="147"/>
      <c r="J254" s="149"/>
      <c r="K254" s="1"/>
      <c r="L254" s="1"/>
      <c r="M254" s="1"/>
      <c r="N254" s="1"/>
      <c r="O254" s="1"/>
      <c r="P254" s="1"/>
      <c r="Q254" s="1"/>
      <c r="R254" s="1"/>
    </row>
    <row r="255" spans="1:18" s="3" customFormat="1" x14ac:dyDescent="0.2">
      <c r="A255" s="16"/>
      <c r="B255" s="1"/>
      <c r="C255" s="2"/>
      <c r="D255" s="146"/>
      <c r="E255" s="146"/>
      <c r="F255" s="146"/>
      <c r="G255" s="146"/>
      <c r="H255" s="165"/>
      <c r="I255" s="147"/>
      <c r="J255" s="149"/>
      <c r="K255" s="1"/>
      <c r="L255" s="1"/>
      <c r="M255" s="1"/>
      <c r="N255" s="1"/>
      <c r="O255" s="1"/>
      <c r="P255" s="1"/>
      <c r="Q255" s="1"/>
      <c r="R255" s="1"/>
    </row>
    <row r="256" spans="1:18" s="3" customFormat="1" x14ac:dyDescent="0.2">
      <c r="A256" s="16"/>
      <c r="B256" s="1"/>
      <c r="C256" s="2"/>
      <c r="D256" s="146"/>
      <c r="E256" s="146"/>
      <c r="F256" s="146"/>
      <c r="G256" s="146"/>
      <c r="H256" s="165"/>
      <c r="I256" s="147"/>
      <c r="J256" s="149"/>
      <c r="K256" s="1"/>
      <c r="L256" s="1"/>
      <c r="M256" s="1"/>
      <c r="N256" s="1"/>
      <c r="O256" s="1"/>
      <c r="P256" s="1"/>
      <c r="Q256" s="1"/>
      <c r="R256" s="1"/>
    </row>
    <row r="257" spans="1:18" s="3" customFormat="1" x14ac:dyDescent="0.2">
      <c r="A257" s="16"/>
      <c r="B257" s="1"/>
      <c r="C257" s="2"/>
      <c r="D257" s="146"/>
      <c r="E257" s="146"/>
      <c r="F257" s="146"/>
      <c r="G257" s="146"/>
      <c r="H257" s="165"/>
      <c r="I257" s="147"/>
      <c r="J257" s="149"/>
      <c r="K257" s="1"/>
      <c r="L257" s="1"/>
      <c r="M257" s="1"/>
      <c r="N257" s="1"/>
      <c r="O257" s="1"/>
      <c r="P257" s="1"/>
      <c r="Q257" s="1"/>
      <c r="R257" s="1"/>
    </row>
    <row r="258" spans="1:18" s="3" customFormat="1" x14ac:dyDescent="0.2">
      <c r="A258" s="16"/>
      <c r="B258" s="1"/>
      <c r="C258" s="2"/>
      <c r="D258" s="146"/>
      <c r="E258" s="146"/>
      <c r="F258" s="146"/>
      <c r="G258" s="146"/>
      <c r="H258" s="165"/>
      <c r="I258" s="147"/>
      <c r="J258" s="149"/>
      <c r="K258" s="1"/>
      <c r="L258" s="1"/>
      <c r="M258" s="1"/>
      <c r="N258" s="1"/>
      <c r="O258" s="1"/>
      <c r="P258" s="1"/>
      <c r="Q258" s="1"/>
      <c r="R258" s="1"/>
    </row>
    <row r="259" spans="1:18" s="3" customFormat="1" x14ac:dyDescent="0.2">
      <c r="A259" s="16"/>
      <c r="B259" s="1"/>
      <c r="C259" s="2"/>
      <c r="D259" s="146"/>
      <c r="E259" s="146"/>
      <c r="F259" s="146"/>
      <c r="G259" s="146"/>
      <c r="H259" s="165"/>
      <c r="I259" s="147"/>
      <c r="J259" s="149"/>
      <c r="K259" s="1"/>
      <c r="L259" s="1"/>
      <c r="M259" s="1"/>
      <c r="N259" s="1"/>
      <c r="O259" s="1"/>
      <c r="P259" s="1"/>
      <c r="Q259" s="1"/>
      <c r="R259" s="1"/>
    </row>
    <row r="260" spans="1:18" s="3" customFormat="1" x14ac:dyDescent="0.2">
      <c r="A260" s="1"/>
      <c r="B260" s="1"/>
      <c r="C260" s="2"/>
      <c r="D260" s="146"/>
      <c r="E260" s="146"/>
      <c r="F260" s="146"/>
      <c r="G260" s="146"/>
      <c r="H260" s="165"/>
      <c r="I260" s="147"/>
      <c r="J260" s="149"/>
      <c r="K260" s="1"/>
      <c r="L260" s="1"/>
      <c r="M260" s="1"/>
      <c r="N260" s="1"/>
      <c r="O260" s="1"/>
      <c r="P260" s="1"/>
      <c r="Q260" s="1"/>
      <c r="R260" s="1"/>
    </row>
    <row r="261" spans="1:18" s="3" customFormat="1" x14ac:dyDescent="0.2">
      <c r="A261" s="1"/>
      <c r="B261" s="1"/>
      <c r="C261" s="2"/>
      <c r="D261" s="146"/>
      <c r="E261" s="146"/>
      <c r="F261" s="146"/>
      <c r="G261" s="146"/>
      <c r="H261" s="165"/>
      <c r="I261" s="147"/>
      <c r="J261" s="149"/>
      <c r="K261" s="1"/>
      <c r="L261" s="1"/>
      <c r="M261" s="1"/>
      <c r="N261" s="1"/>
      <c r="O261" s="1"/>
      <c r="P261" s="1"/>
      <c r="Q261" s="1"/>
      <c r="R261" s="1"/>
    </row>
    <row r="262" spans="1:18" s="3" customFormat="1" x14ac:dyDescent="0.2">
      <c r="A262" s="1"/>
      <c r="B262" s="1"/>
      <c r="C262" s="2"/>
      <c r="D262" s="146"/>
      <c r="E262" s="146"/>
      <c r="F262" s="146"/>
      <c r="G262" s="146"/>
      <c r="H262" s="165"/>
      <c r="I262" s="147"/>
      <c r="J262" s="149"/>
      <c r="K262" s="1"/>
      <c r="L262" s="1"/>
      <c r="M262" s="1"/>
      <c r="N262" s="1"/>
      <c r="O262" s="1"/>
      <c r="P262" s="1"/>
      <c r="Q262" s="1"/>
      <c r="R262" s="1"/>
    </row>
    <row r="263" spans="1:18" s="3" customFormat="1" x14ac:dyDescent="0.2">
      <c r="A263" s="1"/>
      <c r="B263" s="1"/>
      <c r="C263" s="2"/>
      <c r="D263" s="146"/>
      <c r="E263" s="146"/>
      <c r="F263" s="146"/>
      <c r="G263" s="146"/>
      <c r="H263" s="165"/>
      <c r="I263" s="147"/>
      <c r="J263" s="149"/>
      <c r="K263" s="1"/>
      <c r="L263" s="1"/>
      <c r="M263" s="1"/>
      <c r="N263" s="1"/>
      <c r="O263" s="1"/>
      <c r="P263" s="1"/>
      <c r="Q263" s="1"/>
      <c r="R263" s="1"/>
    </row>
    <row r="264" spans="1:18" x14ac:dyDescent="0.2">
      <c r="A264" s="1"/>
      <c r="B264" s="1"/>
      <c r="C264" s="2"/>
      <c r="D264" s="146"/>
      <c r="E264" s="146"/>
      <c r="F264" s="146"/>
      <c r="G264" s="146"/>
      <c r="H264" s="165"/>
      <c r="I264" s="147"/>
      <c r="J264" s="149"/>
      <c r="K264" s="149"/>
      <c r="L264" s="149"/>
      <c r="M264" s="149"/>
      <c r="N264" s="149"/>
      <c r="O264" s="149"/>
      <c r="P264" s="149"/>
      <c r="Q264" s="149"/>
      <c r="R264" s="149"/>
    </row>
    <row r="265" spans="1:18" x14ac:dyDescent="0.2">
      <c r="A265" s="1"/>
      <c r="B265" s="1"/>
      <c r="C265" s="2"/>
      <c r="D265" s="146"/>
      <c r="E265" s="146"/>
      <c r="F265" s="146"/>
      <c r="G265" s="146"/>
      <c r="H265" s="165"/>
      <c r="I265" s="147"/>
      <c r="J265" s="149"/>
      <c r="K265" s="149"/>
      <c r="L265" s="149"/>
      <c r="M265" s="149"/>
      <c r="N265" s="149"/>
      <c r="O265" s="149"/>
      <c r="P265" s="149"/>
      <c r="Q265" s="149"/>
      <c r="R265" s="149"/>
    </row>
    <row r="266" spans="1:18" x14ac:dyDescent="0.2">
      <c r="A266" s="1"/>
      <c r="B266" s="1"/>
      <c r="C266" s="2"/>
      <c r="D266" s="146"/>
      <c r="E266" s="146"/>
      <c r="F266" s="146"/>
      <c r="G266" s="146"/>
      <c r="H266" s="165"/>
      <c r="I266" s="147"/>
      <c r="J266" s="149"/>
      <c r="K266" s="149"/>
      <c r="L266" s="149"/>
      <c r="M266" s="149"/>
      <c r="N266" s="149"/>
      <c r="O266" s="149"/>
      <c r="P266" s="149"/>
      <c r="Q266" s="149"/>
      <c r="R266" s="149"/>
    </row>
    <row r="267" spans="1:18" x14ac:dyDescent="0.2">
      <c r="A267" s="1"/>
      <c r="B267" s="1"/>
      <c r="C267" s="2"/>
      <c r="D267" s="146"/>
      <c r="E267" s="146"/>
      <c r="F267" s="146"/>
      <c r="G267" s="146"/>
      <c r="H267" s="165"/>
      <c r="I267" s="147"/>
      <c r="J267" s="149"/>
      <c r="K267" s="149"/>
      <c r="L267" s="149"/>
      <c r="M267" s="149"/>
      <c r="N267" s="149"/>
      <c r="O267" s="149"/>
      <c r="P267" s="149"/>
      <c r="Q267" s="149"/>
      <c r="R267" s="149"/>
    </row>
    <row r="268" spans="1:18" x14ac:dyDescent="0.2">
      <c r="A268" s="1"/>
      <c r="B268" s="1"/>
      <c r="C268" s="2"/>
      <c r="D268" s="146"/>
      <c r="E268" s="146"/>
      <c r="F268" s="146"/>
      <c r="G268" s="146"/>
      <c r="H268" s="165"/>
      <c r="I268" s="147"/>
      <c r="J268" s="149"/>
      <c r="K268" s="149"/>
      <c r="L268" s="149"/>
      <c r="M268" s="149"/>
      <c r="N268" s="149"/>
      <c r="O268" s="149"/>
      <c r="P268" s="149"/>
      <c r="Q268" s="149"/>
      <c r="R268" s="149"/>
    </row>
    <row r="269" spans="1:18" x14ac:dyDescent="0.2">
      <c r="A269" s="1"/>
      <c r="B269" s="1"/>
      <c r="C269" s="2"/>
      <c r="D269" s="146"/>
      <c r="E269" s="146"/>
      <c r="F269" s="146"/>
      <c r="G269" s="146"/>
      <c r="H269" s="165"/>
      <c r="I269" s="147"/>
      <c r="J269" s="149"/>
      <c r="K269" s="149"/>
      <c r="L269" s="149"/>
      <c r="M269" s="149"/>
      <c r="N269" s="149"/>
      <c r="O269" s="149"/>
      <c r="P269" s="149"/>
      <c r="Q269" s="149"/>
      <c r="R269" s="149"/>
    </row>
    <row r="270" spans="1:18" x14ac:dyDescent="0.2">
      <c r="A270" s="1"/>
      <c r="B270" s="1"/>
      <c r="C270" s="2"/>
      <c r="D270" s="146"/>
      <c r="E270" s="146"/>
      <c r="F270" s="146"/>
      <c r="G270" s="146"/>
      <c r="H270" s="165"/>
      <c r="I270" s="147"/>
      <c r="J270" s="149"/>
      <c r="K270" s="149"/>
      <c r="L270" s="149"/>
      <c r="M270" s="149"/>
      <c r="N270" s="149"/>
      <c r="O270" s="149"/>
      <c r="P270" s="149"/>
      <c r="Q270" s="149"/>
      <c r="R270" s="149"/>
    </row>
    <row r="271" spans="1:18" x14ac:dyDescent="0.2">
      <c r="A271" s="1"/>
      <c r="B271" s="1"/>
      <c r="C271" s="2"/>
      <c r="D271" s="146"/>
      <c r="E271" s="146"/>
      <c r="F271" s="146"/>
      <c r="G271" s="146"/>
      <c r="H271" s="165"/>
      <c r="I271" s="147"/>
      <c r="J271" s="149"/>
      <c r="K271" s="149"/>
      <c r="L271" s="149"/>
      <c r="M271" s="149"/>
      <c r="N271" s="149"/>
      <c r="O271" s="149"/>
      <c r="P271" s="149"/>
      <c r="Q271" s="149"/>
      <c r="R271" s="149"/>
    </row>
    <row r="272" spans="1:18" x14ac:dyDescent="0.2">
      <c r="A272" s="1"/>
      <c r="B272" s="1"/>
      <c r="C272" s="2"/>
      <c r="D272" s="146"/>
      <c r="E272" s="146"/>
      <c r="F272" s="146"/>
      <c r="G272" s="146"/>
      <c r="H272" s="165"/>
      <c r="I272" s="147"/>
      <c r="J272" s="149"/>
      <c r="K272" s="149"/>
      <c r="L272" s="149"/>
      <c r="M272" s="149"/>
      <c r="N272" s="149"/>
      <c r="O272" s="149"/>
      <c r="P272" s="149"/>
      <c r="Q272" s="149"/>
      <c r="R272" s="149"/>
    </row>
    <row r="273" spans="1:18" x14ac:dyDescent="0.2">
      <c r="A273" s="1"/>
      <c r="B273" s="1"/>
      <c r="C273" s="2"/>
      <c r="D273" s="146"/>
      <c r="E273" s="146"/>
      <c r="F273" s="146"/>
      <c r="G273" s="146"/>
      <c r="H273" s="165"/>
      <c r="I273" s="147"/>
      <c r="J273" s="149"/>
      <c r="K273" s="149"/>
      <c r="L273" s="149"/>
      <c r="M273" s="149"/>
      <c r="N273" s="149"/>
      <c r="O273" s="149"/>
      <c r="P273" s="149"/>
      <c r="Q273" s="149"/>
      <c r="R273" s="149"/>
    </row>
    <row r="274" spans="1:18" x14ac:dyDescent="0.2">
      <c r="A274" s="1"/>
      <c r="B274" s="1"/>
      <c r="C274" s="2"/>
      <c r="D274" s="146"/>
      <c r="E274" s="146"/>
      <c r="F274" s="146"/>
      <c r="G274" s="146"/>
      <c r="H274" s="165"/>
      <c r="I274" s="147"/>
      <c r="J274" s="149"/>
      <c r="K274" s="149"/>
      <c r="L274" s="149"/>
      <c r="M274" s="149"/>
      <c r="N274" s="149"/>
      <c r="O274" s="149"/>
      <c r="P274" s="149"/>
      <c r="Q274" s="149"/>
      <c r="R274" s="149"/>
    </row>
    <row r="275" spans="1:18" x14ac:dyDescent="0.2">
      <c r="A275" s="1"/>
      <c r="B275" s="1"/>
      <c r="C275" s="2"/>
      <c r="D275" s="146"/>
      <c r="E275" s="146"/>
      <c r="F275" s="146"/>
      <c r="G275" s="146"/>
      <c r="H275" s="165"/>
      <c r="I275" s="147"/>
      <c r="J275" s="149"/>
      <c r="K275" s="149"/>
      <c r="L275" s="149"/>
      <c r="M275" s="149"/>
      <c r="N275" s="149"/>
      <c r="O275" s="149"/>
      <c r="P275" s="149"/>
      <c r="Q275" s="149"/>
      <c r="R275" s="149"/>
    </row>
    <row r="276" spans="1:18" x14ac:dyDescent="0.2">
      <c r="A276" s="1"/>
      <c r="B276" s="1"/>
      <c r="C276" s="2"/>
      <c r="D276" s="146"/>
      <c r="E276" s="146"/>
      <c r="F276" s="146"/>
      <c r="G276" s="146"/>
      <c r="H276" s="165"/>
      <c r="I276" s="147"/>
      <c r="J276" s="149"/>
      <c r="K276" s="149"/>
      <c r="L276" s="149"/>
      <c r="M276" s="149"/>
      <c r="N276" s="149"/>
      <c r="O276" s="149"/>
      <c r="P276" s="149"/>
      <c r="Q276" s="149"/>
      <c r="R276" s="149"/>
    </row>
    <row r="277" spans="1:18" x14ac:dyDescent="0.2">
      <c r="A277" s="1"/>
      <c r="B277" s="1"/>
      <c r="C277" s="2"/>
      <c r="D277" s="146"/>
      <c r="E277" s="146"/>
      <c r="F277" s="146"/>
      <c r="G277" s="146"/>
      <c r="H277" s="165"/>
      <c r="I277" s="147"/>
      <c r="J277" s="149"/>
      <c r="K277" s="149"/>
      <c r="L277" s="149"/>
      <c r="M277" s="149"/>
      <c r="N277" s="149"/>
      <c r="O277" s="149"/>
      <c r="P277" s="149"/>
      <c r="Q277" s="149"/>
      <c r="R277" s="149"/>
    </row>
    <row r="278" spans="1:18" x14ac:dyDescent="0.2">
      <c r="B278" s="1"/>
      <c r="C278" s="2"/>
      <c r="D278" s="146"/>
      <c r="E278" s="146"/>
      <c r="F278" s="146"/>
      <c r="G278" s="146"/>
      <c r="H278" s="165"/>
      <c r="I278" s="147"/>
      <c r="J278" s="149"/>
      <c r="K278" s="149"/>
      <c r="L278" s="149"/>
      <c r="M278" s="149"/>
      <c r="N278" s="149"/>
      <c r="O278" s="149"/>
      <c r="P278" s="149"/>
      <c r="Q278" s="149"/>
      <c r="R278" s="149"/>
    </row>
    <row r="279" spans="1:18" x14ac:dyDescent="0.2">
      <c r="B279" s="1"/>
      <c r="C279" s="2"/>
      <c r="D279" s="146"/>
      <c r="E279" s="146"/>
      <c r="F279" s="146"/>
      <c r="G279" s="146"/>
      <c r="H279" s="165"/>
      <c r="I279" s="147"/>
      <c r="J279" s="149"/>
      <c r="K279" s="149"/>
      <c r="L279" s="149"/>
      <c r="M279" s="149"/>
      <c r="N279" s="149"/>
      <c r="O279" s="149"/>
      <c r="P279" s="149"/>
      <c r="Q279" s="149"/>
      <c r="R279" s="149"/>
    </row>
    <row r="280" spans="1:18" x14ac:dyDescent="0.2">
      <c r="B280" s="1"/>
      <c r="C280" s="2"/>
      <c r="D280" s="146"/>
      <c r="E280" s="146"/>
      <c r="F280" s="146"/>
      <c r="G280" s="146"/>
      <c r="H280" s="165"/>
      <c r="I280" s="147"/>
      <c r="J280" s="149"/>
      <c r="K280" s="149"/>
      <c r="L280" s="149"/>
      <c r="M280" s="149"/>
      <c r="N280" s="149"/>
      <c r="O280" s="149"/>
      <c r="P280" s="149"/>
      <c r="Q280" s="149"/>
      <c r="R280" s="149"/>
    </row>
    <row r="281" spans="1:18" x14ac:dyDescent="0.2">
      <c r="B281" s="1"/>
      <c r="C281" s="2"/>
      <c r="D281" s="146"/>
      <c r="E281" s="146"/>
      <c r="F281" s="146"/>
      <c r="G281" s="146"/>
      <c r="H281" s="165"/>
      <c r="I281" s="147"/>
      <c r="J281" s="149"/>
      <c r="K281" s="149"/>
      <c r="L281" s="149"/>
      <c r="M281" s="149"/>
      <c r="N281" s="149"/>
      <c r="O281" s="149"/>
      <c r="P281" s="149"/>
      <c r="Q281" s="149"/>
      <c r="R281" s="149"/>
    </row>
    <row r="282" spans="1:18" x14ac:dyDescent="0.2">
      <c r="B282" s="1"/>
      <c r="C282" s="2"/>
      <c r="D282" s="146"/>
      <c r="E282" s="146"/>
      <c r="F282" s="146"/>
      <c r="G282" s="146"/>
      <c r="H282" s="165"/>
      <c r="I282" s="147"/>
      <c r="J282" s="149"/>
      <c r="K282" s="149"/>
      <c r="L282" s="149"/>
      <c r="M282" s="149"/>
      <c r="N282" s="149"/>
      <c r="O282" s="149"/>
      <c r="P282" s="149"/>
      <c r="Q282" s="149"/>
      <c r="R282" s="149"/>
    </row>
    <row r="283" spans="1:18" x14ac:dyDescent="0.2">
      <c r="B283" s="1"/>
      <c r="C283" s="2"/>
      <c r="D283" s="146"/>
      <c r="E283" s="146"/>
      <c r="F283" s="146"/>
      <c r="G283" s="146"/>
      <c r="H283" s="165"/>
      <c r="I283" s="147"/>
      <c r="J283" s="149"/>
      <c r="K283" s="149"/>
      <c r="L283" s="149"/>
      <c r="M283" s="149"/>
      <c r="N283" s="149"/>
      <c r="O283" s="149"/>
      <c r="P283" s="149"/>
      <c r="Q283" s="149"/>
      <c r="R283" s="149"/>
    </row>
    <row r="284" spans="1:18" x14ac:dyDescent="0.2">
      <c r="B284" s="1"/>
      <c r="C284" s="2"/>
      <c r="D284" s="146"/>
      <c r="E284" s="146"/>
      <c r="F284" s="146"/>
      <c r="G284" s="146"/>
      <c r="H284" s="165"/>
      <c r="I284" s="147"/>
      <c r="J284" s="149"/>
      <c r="K284" s="149"/>
      <c r="L284" s="149"/>
      <c r="M284" s="149"/>
      <c r="N284" s="149"/>
      <c r="O284" s="149"/>
      <c r="P284" s="149"/>
      <c r="Q284" s="149"/>
      <c r="R284" s="149"/>
    </row>
    <row r="285" spans="1:18" x14ac:dyDescent="0.2">
      <c r="B285" s="1"/>
      <c r="C285" s="2"/>
      <c r="D285" s="146"/>
      <c r="E285" s="146"/>
      <c r="F285" s="146"/>
      <c r="G285" s="146"/>
      <c r="H285" s="165"/>
      <c r="I285" s="147"/>
      <c r="J285" s="149"/>
      <c r="K285" s="149"/>
      <c r="L285" s="149"/>
      <c r="M285" s="149"/>
      <c r="N285" s="149"/>
      <c r="O285" s="149"/>
      <c r="P285" s="149"/>
      <c r="Q285" s="149"/>
      <c r="R285" s="149"/>
    </row>
    <row r="286" spans="1:18" x14ac:dyDescent="0.2">
      <c r="B286" s="1"/>
      <c r="C286" s="2"/>
      <c r="D286" s="146"/>
      <c r="E286" s="146"/>
      <c r="F286" s="146"/>
      <c r="G286" s="146"/>
      <c r="H286" s="165"/>
      <c r="I286" s="147"/>
      <c r="J286" s="149"/>
      <c r="K286" s="149"/>
      <c r="L286" s="149"/>
      <c r="M286" s="149"/>
      <c r="N286" s="149"/>
      <c r="O286" s="149"/>
      <c r="P286" s="149"/>
      <c r="Q286" s="149"/>
      <c r="R286" s="149"/>
    </row>
    <row r="287" spans="1:18" x14ac:dyDescent="0.2">
      <c r="B287" s="1"/>
      <c r="C287" s="2"/>
      <c r="D287" s="146"/>
      <c r="E287" s="146"/>
      <c r="F287" s="146"/>
      <c r="G287" s="146"/>
      <c r="H287" s="165"/>
      <c r="I287" s="147"/>
      <c r="J287" s="149"/>
      <c r="K287" s="149"/>
      <c r="L287" s="149"/>
      <c r="M287" s="149"/>
      <c r="N287" s="149"/>
      <c r="O287" s="149"/>
      <c r="P287" s="149"/>
      <c r="Q287" s="149"/>
      <c r="R287" s="149"/>
    </row>
    <row r="288" spans="1:18" x14ac:dyDescent="0.2">
      <c r="B288" s="1"/>
      <c r="C288" s="2"/>
      <c r="D288" s="146"/>
      <c r="E288" s="146"/>
      <c r="F288" s="146"/>
      <c r="G288" s="146"/>
      <c r="H288" s="165"/>
      <c r="I288" s="147"/>
      <c r="J288" s="149"/>
      <c r="K288" s="149"/>
      <c r="L288" s="149"/>
      <c r="M288" s="149"/>
      <c r="N288" s="149"/>
      <c r="O288" s="149"/>
      <c r="P288" s="149"/>
      <c r="Q288" s="149"/>
      <c r="R288" s="149"/>
    </row>
    <row r="289" spans="2:18" x14ac:dyDescent="0.2">
      <c r="B289" s="1"/>
      <c r="C289" s="2"/>
      <c r="D289" s="146"/>
      <c r="E289" s="146"/>
      <c r="F289" s="146"/>
      <c r="G289" s="146"/>
      <c r="H289" s="165"/>
      <c r="I289" s="147"/>
      <c r="J289" s="149"/>
      <c r="K289" s="149"/>
      <c r="L289" s="149"/>
      <c r="M289" s="149"/>
      <c r="N289" s="149"/>
      <c r="O289" s="149"/>
      <c r="P289" s="149"/>
      <c r="Q289" s="149"/>
      <c r="R289" s="149"/>
    </row>
    <row r="290" spans="2:18" x14ac:dyDescent="0.2">
      <c r="B290" s="1"/>
      <c r="C290" s="2"/>
      <c r="D290" s="146"/>
      <c r="E290" s="146"/>
      <c r="F290" s="146"/>
      <c r="G290" s="146"/>
      <c r="H290" s="165"/>
      <c r="I290" s="147"/>
      <c r="J290" s="149"/>
      <c r="K290" s="149"/>
      <c r="L290" s="149"/>
      <c r="M290" s="149"/>
      <c r="N290" s="149"/>
      <c r="O290" s="149"/>
      <c r="P290" s="149"/>
      <c r="Q290" s="149"/>
      <c r="R290" s="149"/>
    </row>
    <row r="291" spans="2:18" x14ac:dyDescent="0.2">
      <c r="B291" s="1"/>
      <c r="C291" s="2"/>
      <c r="D291" s="146"/>
      <c r="E291" s="146"/>
      <c r="F291" s="146"/>
      <c r="G291" s="146"/>
      <c r="H291" s="165"/>
      <c r="I291" s="147"/>
      <c r="J291" s="149"/>
      <c r="K291" s="149"/>
      <c r="L291" s="149"/>
      <c r="M291" s="149"/>
      <c r="N291" s="149"/>
      <c r="O291" s="149"/>
      <c r="P291" s="149"/>
      <c r="Q291" s="149"/>
      <c r="R291" s="149"/>
    </row>
    <row r="292" spans="2:18" x14ac:dyDescent="0.2">
      <c r="B292" s="1"/>
      <c r="C292" s="2"/>
      <c r="D292" s="146"/>
      <c r="E292" s="146"/>
      <c r="F292" s="146"/>
      <c r="G292" s="146"/>
      <c r="H292" s="165"/>
      <c r="I292" s="147"/>
      <c r="J292" s="149"/>
      <c r="K292" s="149"/>
      <c r="L292" s="149"/>
      <c r="M292" s="149"/>
      <c r="N292" s="149"/>
      <c r="O292" s="149"/>
      <c r="P292" s="149"/>
      <c r="Q292" s="149"/>
      <c r="R292" s="149"/>
    </row>
    <row r="293" spans="2:18" x14ac:dyDescent="0.2">
      <c r="B293" s="1"/>
      <c r="C293" s="2"/>
      <c r="D293" s="146"/>
      <c r="E293" s="146"/>
      <c r="F293" s="146"/>
      <c r="G293" s="146"/>
      <c r="H293" s="165"/>
      <c r="I293" s="147"/>
      <c r="J293" s="149"/>
      <c r="K293" s="149"/>
      <c r="L293" s="149"/>
      <c r="M293" s="149"/>
      <c r="N293" s="149"/>
      <c r="O293" s="149"/>
      <c r="P293" s="149"/>
      <c r="Q293" s="149"/>
      <c r="R293" s="149"/>
    </row>
    <row r="294" spans="2:18" x14ac:dyDescent="0.2">
      <c r="B294" s="1"/>
      <c r="C294" s="2"/>
      <c r="D294" s="146"/>
      <c r="E294" s="146"/>
      <c r="F294" s="146"/>
      <c r="G294" s="146"/>
      <c r="H294" s="165"/>
      <c r="I294" s="147"/>
      <c r="J294" s="149"/>
      <c r="K294" s="149"/>
      <c r="L294" s="149"/>
      <c r="M294" s="149"/>
      <c r="N294" s="149"/>
      <c r="O294" s="149"/>
      <c r="P294" s="149"/>
      <c r="Q294" s="149"/>
      <c r="R294" s="149"/>
    </row>
    <row r="295" spans="2:18" x14ac:dyDescent="0.2">
      <c r="B295" s="1"/>
      <c r="C295" s="2"/>
      <c r="D295" s="146"/>
      <c r="E295" s="146"/>
      <c r="F295" s="146"/>
      <c r="G295" s="146"/>
      <c r="H295" s="165"/>
      <c r="I295" s="147"/>
      <c r="J295" s="149"/>
      <c r="K295" s="149"/>
      <c r="L295" s="149"/>
      <c r="M295" s="149"/>
      <c r="N295" s="149"/>
      <c r="O295" s="149"/>
      <c r="P295" s="149"/>
      <c r="Q295" s="149"/>
      <c r="R295" s="149"/>
    </row>
    <row r="296" spans="2:18" x14ac:dyDescent="0.2">
      <c r="B296" s="1"/>
      <c r="C296" s="2"/>
      <c r="D296" s="146"/>
      <c r="E296" s="146"/>
      <c r="F296" s="146"/>
      <c r="G296" s="146"/>
      <c r="H296" s="165"/>
      <c r="I296" s="147"/>
      <c r="J296" s="149"/>
      <c r="K296" s="149"/>
      <c r="L296" s="149"/>
      <c r="M296" s="149"/>
      <c r="N296" s="149"/>
      <c r="O296" s="149"/>
      <c r="P296" s="149"/>
      <c r="Q296" s="149"/>
      <c r="R296" s="149"/>
    </row>
    <row r="297" spans="2:18" x14ac:dyDescent="0.2">
      <c r="B297" s="1"/>
      <c r="C297" s="2"/>
      <c r="D297" s="146"/>
      <c r="E297" s="146"/>
      <c r="F297" s="146"/>
      <c r="G297" s="146"/>
      <c r="H297" s="165"/>
      <c r="I297" s="147"/>
      <c r="J297" s="149"/>
      <c r="K297" s="149"/>
      <c r="L297" s="149"/>
      <c r="M297" s="149"/>
      <c r="N297" s="149"/>
      <c r="O297" s="149"/>
      <c r="P297" s="149"/>
      <c r="Q297" s="149"/>
      <c r="R297" s="149"/>
    </row>
    <row r="298" spans="2:18" x14ac:dyDescent="0.2">
      <c r="B298" s="1"/>
      <c r="C298" s="2"/>
      <c r="D298" s="146"/>
      <c r="E298" s="146"/>
      <c r="F298" s="146"/>
      <c r="G298" s="146"/>
      <c r="H298" s="165"/>
      <c r="I298" s="147"/>
      <c r="J298" s="149"/>
      <c r="K298" s="149"/>
      <c r="L298" s="149"/>
      <c r="M298" s="149"/>
      <c r="N298" s="149"/>
      <c r="O298" s="149"/>
      <c r="P298" s="149"/>
      <c r="Q298" s="149"/>
      <c r="R298" s="149"/>
    </row>
    <row r="299" spans="2:18" x14ac:dyDescent="0.2">
      <c r="B299" s="1"/>
      <c r="C299" s="2"/>
      <c r="D299" s="146"/>
      <c r="E299" s="146"/>
      <c r="F299" s="146"/>
      <c r="G299" s="146"/>
      <c r="H299" s="165"/>
      <c r="I299" s="147"/>
      <c r="J299" s="149"/>
      <c r="K299" s="149"/>
      <c r="L299" s="149"/>
      <c r="M299" s="149"/>
      <c r="N299" s="149"/>
      <c r="O299" s="149"/>
      <c r="P299" s="149"/>
      <c r="Q299" s="149"/>
      <c r="R299" s="149"/>
    </row>
    <row r="300" spans="2:18" x14ac:dyDescent="0.2">
      <c r="B300" s="1"/>
      <c r="C300" s="2"/>
      <c r="D300" s="146"/>
      <c r="E300" s="146"/>
      <c r="F300" s="146"/>
      <c r="G300" s="146"/>
      <c r="H300" s="165"/>
      <c r="I300" s="147"/>
      <c r="J300" s="149"/>
      <c r="K300" s="149"/>
      <c r="L300" s="149"/>
      <c r="M300" s="149"/>
      <c r="N300" s="149"/>
      <c r="O300" s="149"/>
      <c r="P300" s="149"/>
      <c r="Q300" s="149"/>
      <c r="R300" s="149"/>
    </row>
    <row r="301" spans="2:18" x14ac:dyDescent="0.2">
      <c r="B301" s="1"/>
      <c r="C301" s="2"/>
      <c r="D301" s="146"/>
      <c r="E301" s="146"/>
      <c r="F301" s="146"/>
      <c r="G301" s="146"/>
      <c r="H301" s="165"/>
      <c r="I301" s="147"/>
      <c r="J301" s="149"/>
      <c r="K301" s="149"/>
      <c r="L301" s="149"/>
      <c r="M301" s="149"/>
      <c r="N301" s="149"/>
      <c r="O301" s="149"/>
      <c r="P301" s="149"/>
      <c r="Q301" s="149"/>
      <c r="R301" s="149"/>
    </row>
    <row r="302" spans="2:18" x14ac:dyDescent="0.2">
      <c r="B302" s="1"/>
      <c r="C302" s="2"/>
      <c r="D302" s="146"/>
      <c r="E302" s="146"/>
      <c r="F302" s="146"/>
      <c r="G302" s="146"/>
      <c r="H302" s="165"/>
      <c r="I302" s="147"/>
      <c r="J302" s="149"/>
      <c r="K302" s="149"/>
      <c r="L302" s="149"/>
      <c r="M302" s="149"/>
      <c r="N302" s="149"/>
      <c r="O302" s="149"/>
      <c r="P302" s="149"/>
      <c r="Q302" s="149"/>
      <c r="R302" s="149"/>
    </row>
    <row r="303" spans="2:18" x14ac:dyDescent="0.2">
      <c r="B303" s="1"/>
      <c r="C303" s="2"/>
      <c r="D303" s="146"/>
      <c r="E303" s="146"/>
      <c r="F303" s="146"/>
      <c r="G303" s="146"/>
      <c r="H303" s="165"/>
      <c r="I303" s="147"/>
      <c r="J303" s="149"/>
      <c r="K303" s="149"/>
      <c r="L303" s="149"/>
      <c r="M303" s="149"/>
      <c r="N303" s="149"/>
      <c r="O303" s="149"/>
      <c r="P303" s="149"/>
      <c r="Q303" s="149"/>
      <c r="R303" s="149"/>
    </row>
    <row r="304" spans="2:18" x14ac:dyDescent="0.2">
      <c r="B304" s="1"/>
      <c r="C304" s="2"/>
      <c r="D304" s="146"/>
      <c r="E304" s="146"/>
      <c r="F304" s="146"/>
      <c r="G304" s="146"/>
      <c r="H304" s="165"/>
      <c r="I304" s="147"/>
      <c r="J304" s="149"/>
      <c r="K304" s="149"/>
      <c r="L304" s="149"/>
      <c r="M304" s="149"/>
      <c r="N304" s="149"/>
      <c r="O304" s="149"/>
      <c r="P304" s="149"/>
      <c r="Q304" s="149"/>
      <c r="R304" s="149"/>
    </row>
    <row r="305" spans="2:18" x14ac:dyDescent="0.2">
      <c r="B305" s="1"/>
      <c r="C305" s="2"/>
      <c r="D305" s="146"/>
      <c r="E305" s="146"/>
      <c r="F305" s="146"/>
      <c r="G305" s="146"/>
      <c r="H305" s="165"/>
      <c r="I305" s="147"/>
      <c r="J305" s="149"/>
      <c r="K305" s="149"/>
      <c r="L305" s="149"/>
      <c r="M305" s="149"/>
      <c r="N305" s="149"/>
      <c r="O305" s="149"/>
      <c r="P305" s="149"/>
      <c r="Q305" s="149"/>
      <c r="R305" s="149"/>
    </row>
    <row r="306" spans="2:18" x14ac:dyDescent="0.2">
      <c r="B306" s="1"/>
      <c r="C306" s="2"/>
      <c r="D306" s="146"/>
      <c r="E306" s="146"/>
      <c r="F306" s="146"/>
      <c r="G306" s="146"/>
      <c r="H306" s="165"/>
      <c r="I306" s="147"/>
      <c r="J306" s="149"/>
      <c r="K306" s="149"/>
      <c r="L306" s="149"/>
      <c r="M306" s="149"/>
      <c r="N306" s="149"/>
      <c r="O306" s="149"/>
      <c r="P306" s="149"/>
      <c r="Q306" s="149"/>
      <c r="R306" s="149"/>
    </row>
    <row r="307" spans="2:18" x14ac:dyDescent="0.2">
      <c r="B307" s="1"/>
      <c r="C307" s="2"/>
      <c r="D307" s="146"/>
      <c r="E307" s="146"/>
      <c r="F307" s="146"/>
      <c r="G307" s="146"/>
      <c r="H307" s="165"/>
      <c r="I307" s="147"/>
      <c r="J307" s="149"/>
      <c r="K307" s="149"/>
      <c r="L307" s="149"/>
      <c r="M307" s="149"/>
      <c r="N307" s="149"/>
      <c r="O307" s="149"/>
      <c r="P307" s="149"/>
      <c r="Q307" s="149"/>
      <c r="R307" s="149"/>
    </row>
    <row r="308" spans="2:18" x14ac:dyDescent="0.2">
      <c r="B308" s="1"/>
      <c r="C308" s="2"/>
      <c r="D308" s="146"/>
      <c r="E308" s="146"/>
      <c r="F308" s="146"/>
      <c r="G308" s="146"/>
      <c r="H308" s="165"/>
      <c r="I308" s="147"/>
      <c r="J308" s="149"/>
      <c r="K308" s="149"/>
      <c r="L308" s="149"/>
      <c r="M308" s="149"/>
      <c r="N308" s="149"/>
      <c r="O308" s="149"/>
      <c r="P308" s="149"/>
      <c r="Q308" s="149"/>
      <c r="R308" s="149"/>
    </row>
    <row r="309" spans="2:18" x14ac:dyDescent="0.2">
      <c r="B309" s="1"/>
      <c r="C309" s="2"/>
      <c r="D309" s="146"/>
      <c r="E309" s="146"/>
      <c r="F309" s="146"/>
      <c r="G309" s="146"/>
      <c r="H309" s="165"/>
      <c r="I309" s="147"/>
      <c r="J309" s="149"/>
      <c r="K309" s="149"/>
      <c r="L309" s="149"/>
      <c r="M309" s="149"/>
      <c r="N309" s="149"/>
      <c r="O309" s="149"/>
      <c r="P309" s="149"/>
      <c r="Q309" s="149"/>
      <c r="R309" s="149"/>
    </row>
    <row r="310" spans="2:18" x14ac:dyDescent="0.2">
      <c r="B310" s="1"/>
      <c r="C310" s="2"/>
      <c r="D310" s="146"/>
      <c r="E310" s="146"/>
      <c r="F310" s="146"/>
      <c r="G310" s="146"/>
      <c r="H310" s="165"/>
      <c r="I310" s="147"/>
      <c r="J310" s="149"/>
      <c r="K310" s="149"/>
      <c r="L310" s="149"/>
      <c r="M310" s="149"/>
      <c r="N310" s="149"/>
      <c r="O310" s="149"/>
      <c r="P310" s="149"/>
      <c r="Q310" s="149"/>
      <c r="R310" s="149"/>
    </row>
    <row r="311" spans="2:18" x14ac:dyDescent="0.2">
      <c r="B311" s="1"/>
      <c r="C311" s="2"/>
      <c r="D311" s="146"/>
      <c r="E311" s="146"/>
      <c r="F311" s="146"/>
      <c r="G311" s="146"/>
      <c r="H311" s="165"/>
      <c r="I311" s="147"/>
      <c r="J311" s="149"/>
      <c r="K311" s="149"/>
      <c r="L311" s="149"/>
      <c r="M311" s="149"/>
      <c r="N311" s="149"/>
      <c r="O311" s="149"/>
      <c r="P311" s="149"/>
      <c r="Q311" s="149"/>
      <c r="R311" s="149"/>
    </row>
    <row r="312" spans="2:18" x14ac:dyDescent="0.2">
      <c r="B312" s="1"/>
      <c r="C312" s="2"/>
      <c r="D312" s="146"/>
      <c r="E312" s="146"/>
      <c r="F312" s="146"/>
      <c r="G312" s="146"/>
      <c r="H312" s="165"/>
      <c r="I312" s="147"/>
      <c r="J312" s="149"/>
      <c r="K312" s="149"/>
      <c r="L312" s="149"/>
      <c r="M312" s="149"/>
      <c r="N312" s="149"/>
      <c r="O312" s="149"/>
      <c r="P312" s="149"/>
      <c r="Q312" s="149"/>
      <c r="R312" s="149"/>
    </row>
    <row r="313" spans="2:18" x14ac:dyDescent="0.2">
      <c r="B313" s="1"/>
      <c r="C313" s="2"/>
      <c r="D313" s="146"/>
      <c r="E313" s="146"/>
      <c r="F313" s="146"/>
      <c r="G313" s="146"/>
      <c r="H313" s="165"/>
      <c r="I313" s="147"/>
      <c r="J313" s="149"/>
      <c r="K313" s="149"/>
      <c r="L313" s="149"/>
      <c r="M313" s="149"/>
      <c r="N313" s="149"/>
      <c r="O313" s="149"/>
      <c r="P313" s="149"/>
      <c r="Q313" s="149"/>
      <c r="R313" s="149"/>
    </row>
    <row r="314" spans="2:18" x14ac:dyDescent="0.2">
      <c r="B314" s="1"/>
      <c r="C314" s="2"/>
      <c r="D314" s="146"/>
      <c r="E314" s="146"/>
      <c r="F314" s="146"/>
      <c r="G314" s="146"/>
      <c r="H314" s="165"/>
      <c r="I314" s="147"/>
      <c r="J314" s="149"/>
      <c r="K314" s="149"/>
      <c r="L314" s="149"/>
      <c r="M314" s="149"/>
      <c r="N314" s="149"/>
      <c r="O314" s="149"/>
      <c r="P314" s="149"/>
      <c r="Q314" s="149"/>
      <c r="R314" s="149"/>
    </row>
    <row r="315" spans="2:18" x14ac:dyDescent="0.2">
      <c r="B315" s="1"/>
      <c r="C315" s="2"/>
      <c r="D315" s="146"/>
      <c r="E315" s="146"/>
      <c r="F315" s="146"/>
      <c r="G315" s="146"/>
      <c r="H315" s="165"/>
      <c r="I315" s="147"/>
      <c r="J315" s="149"/>
      <c r="K315" s="149"/>
      <c r="L315" s="149"/>
      <c r="M315" s="149"/>
      <c r="N315" s="149"/>
      <c r="O315" s="149"/>
      <c r="P315" s="149"/>
      <c r="Q315" s="149"/>
      <c r="R315" s="149"/>
    </row>
    <row r="316" spans="2:18" x14ac:dyDescent="0.2">
      <c r="B316" s="1"/>
      <c r="C316" s="2"/>
      <c r="D316" s="146"/>
      <c r="E316" s="146"/>
      <c r="F316" s="146"/>
      <c r="G316" s="146"/>
      <c r="H316" s="165"/>
      <c r="I316" s="147"/>
      <c r="J316" s="149"/>
      <c r="K316" s="149"/>
      <c r="L316" s="149"/>
      <c r="M316" s="149"/>
      <c r="N316" s="149"/>
      <c r="O316" s="149"/>
      <c r="P316" s="149"/>
      <c r="Q316" s="149"/>
      <c r="R316" s="149"/>
    </row>
    <row r="317" spans="2:18" x14ac:dyDescent="0.2">
      <c r="B317" s="1"/>
      <c r="C317" s="2"/>
      <c r="D317" s="146"/>
      <c r="E317" s="146"/>
      <c r="F317" s="146"/>
      <c r="G317" s="146"/>
      <c r="H317" s="165"/>
      <c r="I317" s="147"/>
      <c r="J317" s="149"/>
      <c r="K317" s="149"/>
      <c r="L317" s="149"/>
      <c r="M317" s="149"/>
      <c r="N317" s="149"/>
      <c r="O317" s="149"/>
      <c r="P317" s="149"/>
      <c r="Q317" s="149"/>
      <c r="R317" s="149"/>
    </row>
  </sheetData>
  <pageMargins left="0" right="7.874015748031496E-2" top="0.51181102362204722" bottom="0.82677165354330717" header="0.51181102362204722" footer="0.15748031496062992"/>
  <pageSetup paperSize="9" scale="71" fitToHeight="0" orientation="portrait" r:id="rId1"/>
  <headerFooter alignWithMargins="0"/>
  <rowBreaks count="1" manualBreakCount="1">
    <brk id="10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MPSB</vt:lpstr>
      <vt:lpstr>11-Lesy</vt:lpstr>
      <vt:lpstr>22-Služby</vt:lpstr>
      <vt:lpstr>33-Píla </vt:lpstr>
      <vt:lpstr>44-Stavby</vt:lpstr>
      <vt:lpstr>45-Kameňolom</vt:lpstr>
      <vt:lpstr>99-ústredie</vt:lpstr>
      <vt:lpstr>Hárok1</vt:lpstr>
      <vt:lpstr>Hárok2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NEUPAUEROVÁ Jana</cp:lastModifiedBy>
  <cp:lastPrinted>2017-03-09T11:49:22Z</cp:lastPrinted>
  <dcterms:created xsi:type="dcterms:W3CDTF">2014-03-31T06:58:29Z</dcterms:created>
  <dcterms:modified xsi:type="dcterms:W3CDTF">2017-04-25T09:00:23Z</dcterms:modified>
</cp:coreProperties>
</file>